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740" activeTab="1"/>
  </bookViews>
  <sheets>
    <sheet name="Fichier à remplir" sheetId="1" r:id="rId1"/>
    <sheet name="Palmarès (NE RIEN ECRIRE)" sheetId="2" r:id="rId2"/>
    <sheet name="CI1" sheetId="3" r:id="rId3"/>
    <sheet name="CI2" sheetId="4" r:id="rId4"/>
    <sheet name="CI3" sheetId="5" r:id="rId5"/>
    <sheet name="CI4" sheetId="6" r:id="rId6"/>
    <sheet name="CI5" sheetId="7" r:id="rId7"/>
    <sheet name="CI6" sheetId="8" r:id="rId8"/>
    <sheet name="CI7" sheetId="9" r:id="rId9"/>
    <sheet name="CI8" sheetId="10" r:id="rId10"/>
    <sheet name="CI9" sheetId="11" r:id="rId11"/>
    <sheet name="CI10" sheetId="12" r:id="rId12"/>
    <sheet name="CI11" sheetId="13" r:id="rId13"/>
    <sheet name="CI12" sheetId="14" r:id="rId14"/>
    <sheet name="CI13" sheetId="15" r:id="rId15"/>
    <sheet name="CI14" sheetId="16" r:id="rId16"/>
    <sheet name="CI15" sheetId="17" r:id="rId17"/>
    <sheet name="CI16" sheetId="18" r:id="rId18"/>
    <sheet name="CI17" sheetId="19" r:id="rId19"/>
    <sheet name="CI18" sheetId="20" r:id="rId20"/>
    <sheet name="CI19" sheetId="21" r:id="rId21"/>
    <sheet name="CI21" sheetId="22" r:id="rId22"/>
  </sheets>
  <definedNames/>
  <calcPr fullCalcOnLoad="1"/>
</workbook>
</file>

<file path=xl/sharedStrings.xml><?xml version="1.0" encoding="utf-8"?>
<sst xmlns="http://schemas.openxmlformats.org/spreadsheetml/2006/main" count="4791" uniqueCount="157">
  <si>
    <t>Date de la compétition :</t>
  </si>
  <si>
    <t xml:space="preserve">Lieu de la competition : </t>
  </si>
  <si>
    <t>N° Dossard</t>
  </si>
  <si>
    <t>NOM du club</t>
  </si>
  <si>
    <t>Couleur de la medaille</t>
  </si>
  <si>
    <t>Remplir les zones grisées</t>
  </si>
  <si>
    <t>Nom du club</t>
  </si>
  <si>
    <t>Notation</t>
  </si>
  <si>
    <t>EXECUTION</t>
  </si>
  <si>
    <t>Fondamentaux</t>
  </si>
  <si>
    <t>Harmonie</t>
  </si>
  <si>
    <t>Rubrique</t>
  </si>
  <si>
    <t>Corporel</t>
  </si>
  <si>
    <t>Engin</t>
  </si>
  <si>
    <t>Espace</t>
  </si>
  <si>
    <t>Musique</t>
  </si>
  <si>
    <t>Ensemble</t>
  </si>
  <si>
    <t>Toujours</t>
  </si>
  <si>
    <t>Presque toujours</t>
  </si>
  <si>
    <t>Souvent</t>
  </si>
  <si>
    <t>Quelques fois</t>
  </si>
  <si>
    <t>Rarement</t>
  </si>
  <si>
    <t>COMPOSITION</t>
  </si>
  <si>
    <t>Exigences techniques</t>
  </si>
  <si>
    <t>Composition</t>
  </si>
  <si>
    <t>Respect du contrat</t>
  </si>
  <si>
    <t>Relations</t>
  </si>
  <si>
    <t>Formations</t>
  </si>
  <si>
    <t>Evolutions et équilibre</t>
  </si>
  <si>
    <t>Exploitation partie libre</t>
  </si>
  <si>
    <t>Fautes de texte</t>
  </si>
  <si>
    <t>Pénalité</t>
  </si>
  <si>
    <t>Quatre</t>
  </si>
  <si>
    <t>Trois</t>
  </si>
  <si>
    <t>Deux</t>
  </si>
  <si>
    <t>Une</t>
  </si>
  <si>
    <t>Plus de quatre</t>
  </si>
  <si>
    <t>Zero</t>
  </si>
  <si>
    <t>Très riche, très équilibrée</t>
  </si>
  <si>
    <t>Riche, équilibrée</t>
  </si>
  <si>
    <t>Qqs surprises, léger déséquilibre</t>
  </si>
  <si>
    <t>Peu de surprise, gros déséquilibre</t>
  </si>
  <si>
    <t>Sans surprise, monotone</t>
  </si>
  <si>
    <t>Surprenante</t>
  </si>
  <si>
    <t>Originale</t>
  </si>
  <si>
    <t>Agréable</t>
  </si>
  <si>
    <t>Sans surprise</t>
  </si>
  <si>
    <t>Confuse</t>
  </si>
  <si>
    <t>Aucune</t>
  </si>
  <si>
    <t>Difficulté(s) en plus du contrat maximum autorisé : 1 par difficulté</t>
  </si>
  <si>
    <t>OR</t>
  </si>
  <si>
    <t>BRONZE</t>
  </si>
  <si>
    <t>ARGENT</t>
  </si>
  <si>
    <t>Remplir les cases grisés par un 1 lorsque cela est necessaire</t>
  </si>
  <si>
    <t>Pour faire la lecture du palmarès :</t>
  </si>
  <si>
    <t xml:space="preserve">Faire un tri personnalisée : chosir de faire un premier tri sur "Couleur de la medaille", et choisir de faire un tri selon le classement Or;Argent;Bronze. </t>
  </si>
  <si>
    <t>Ajouter une nouvelle ligne de tri et trier selon le nom du club par ordre alphabétique.</t>
  </si>
  <si>
    <t>CI1</t>
  </si>
  <si>
    <t>CI2</t>
  </si>
  <si>
    <t>CI3</t>
  </si>
  <si>
    <t>CI4</t>
  </si>
  <si>
    <t>CI5</t>
  </si>
  <si>
    <t>CI6</t>
  </si>
  <si>
    <t>CI7</t>
  </si>
  <si>
    <t>CI8</t>
  </si>
  <si>
    <t>CI9</t>
  </si>
  <si>
    <t>CI10</t>
  </si>
  <si>
    <t>CI11</t>
  </si>
  <si>
    <t>CI12</t>
  </si>
  <si>
    <t>CI13</t>
  </si>
  <si>
    <t>CI14</t>
  </si>
  <si>
    <t>CI15</t>
  </si>
  <si>
    <t>CI16</t>
  </si>
  <si>
    <t>CI17</t>
  </si>
  <si>
    <t>CI18</t>
  </si>
  <si>
    <t>CI19</t>
  </si>
  <si>
    <t>EQUIPE</t>
  </si>
  <si>
    <t>Accrobatie : 1 par accrobatie</t>
  </si>
  <si>
    <t>Echange en DS : 1 par échnage en DS</t>
  </si>
  <si>
    <t>Porté : 1 par porté</t>
  </si>
  <si>
    <t>TOTAL EQUIPE</t>
  </si>
  <si>
    <t>RESULTAT EQUIPE</t>
  </si>
  <si>
    <t>Individuel 1</t>
  </si>
  <si>
    <t>Faute de texte</t>
  </si>
  <si>
    <t>RESULTAT INDIV 1</t>
  </si>
  <si>
    <t>Individuel 2</t>
  </si>
  <si>
    <t>Individuel 3</t>
  </si>
  <si>
    <t>Individuel 4</t>
  </si>
  <si>
    <t>Individuel 5</t>
  </si>
  <si>
    <t>Individuel 6</t>
  </si>
  <si>
    <t>Individuel 7</t>
  </si>
  <si>
    <t>Individuel 8</t>
  </si>
  <si>
    <t>Eq</t>
  </si>
  <si>
    <t>Ind 1</t>
  </si>
  <si>
    <t>Ind 2</t>
  </si>
  <si>
    <t>Ind 3</t>
  </si>
  <si>
    <t>Ind 4</t>
  </si>
  <si>
    <t>Ind 5</t>
  </si>
  <si>
    <t>Ind 6</t>
  </si>
  <si>
    <t>Ind 7</t>
  </si>
  <si>
    <t>Ind 8</t>
  </si>
  <si>
    <t>Tableau des résultats</t>
  </si>
  <si>
    <t>RESULTAT INDIV 8</t>
  </si>
  <si>
    <t>RESULTAT INDIV 7</t>
  </si>
  <si>
    <t>RESULTAT INDIV 6</t>
  </si>
  <si>
    <t>RESULTAT INDIV 5</t>
  </si>
  <si>
    <t>RESULTAT INDIV 4</t>
  </si>
  <si>
    <t>RESULTAT INDIV 3</t>
  </si>
  <si>
    <t>RESULTAT INDIV 2</t>
  </si>
  <si>
    <t>Selectionner tout le tableau (y compris le tableau des resultats)</t>
  </si>
  <si>
    <t>Equipe</t>
  </si>
  <si>
    <t>Or</t>
  </si>
  <si>
    <t>Argent</t>
  </si>
  <si>
    <t>Bronze</t>
  </si>
  <si>
    <t>Total ind</t>
  </si>
  <si>
    <t>TOTAL</t>
  </si>
  <si>
    <t>4 or</t>
  </si>
  <si>
    <t>or et ag</t>
  </si>
  <si>
    <t>or et br</t>
  </si>
  <si>
    <t>ag et br</t>
  </si>
  <si>
    <t xml:space="preserve">Or </t>
  </si>
  <si>
    <t>Moins de 4 indiv</t>
  </si>
  <si>
    <t>ag</t>
  </si>
  <si>
    <t>br</t>
  </si>
  <si>
    <t>or</t>
  </si>
  <si>
    <t>or et ag et br</t>
  </si>
  <si>
    <t>Plus de 4 indiv</t>
  </si>
  <si>
    <t>TOTAL INDIV</t>
  </si>
  <si>
    <t>TOTAL ind + equipe</t>
  </si>
  <si>
    <t>Résultat</t>
  </si>
  <si>
    <t>NE RIEN ECRIRE ICI !</t>
  </si>
  <si>
    <t>Plus de trois</t>
  </si>
  <si>
    <t>BRIE COMTE ROBERT</t>
  </si>
  <si>
    <t>ANNET _ Arri</t>
  </si>
  <si>
    <t>ANNET _ Hermelin</t>
  </si>
  <si>
    <t>FONTENAY SOUS BOIS</t>
  </si>
  <si>
    <t>GUICHAINVILLE</t>
  </si>
  <si>
    <t>HOUILLES</t>
  </si>
  <si>
    <t>VANVES</t>
  </si>
  <si>
    <t>VAUX LE PENIL</t>
  </si>
  <si>
    <t>SAILLY</t>
  </si>
  <si>
    <t>WAMBRECHIES</t>
  </si>
  <si>
    <t>DENAIN _ Caudron</t>
  </si>
  <si>
    <t>DENAIN_ Ait el aati</t>
  </si>
  <si>
    <t>FRELINGHIEN_ André</t>
  </si>
  <si>
    <t>FRELINGHIEN_Brachet</t>
  </si>
  <si>
    <t>WATTRELOS_Broquet</t>
  </si>
  <si>
    <t>WATTRELOS_Debliqui</t>
  </si>
  <si>
    <t>LAMBERSART</t>
  </si>
  <si>
    <t>GR HENINOISE</t>
  </si>
  <si>
    <t>LEFOREST_Petit</t>
  </si>
  <si>
    <t>BOULOGNE SUR MER</t>
  </si>
  <si>
    <t>CI21</t>
  </si>
  <si>
    <t>BOUOGNE SUR MER</t>
  </si>
  <si>
    <t>FORFAIT</t>
  </si>
  <si>
    <t>forfait</t>
  </si>
  <si>
    <t>Engin de substitution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</si>
</sst>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udy Old Style"/>
      <family val="1"/>
    </font>
    <font>
      <b/>
      <sz val="11"/>
      <color indexed="8"/>
      <name val="Goudy Old Style"/>
      <family val="1"/>
    </font>
    <font>
      <b/>
      <sz val="11"/>
      <color indexed="10"/>
      <name val="Goudy Old Style"/>
      <family val="1"/>
    </font>
    <font>
      <sz val="11"/>
      <color indexed="10"/>
      <name val="Goudy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uble"/>
    </border>
    <border>
      <left style="double"/>
      <right/>
      <top/>
      <bottom/>
    </border>
    <border>
      <left/>
      <right/>
      <top style="double"/>
      <bottom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39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2" fillId="0" borderId="43" xfId="0" applyFont="1" applyBorder="1" applyAlignment="1">
      <alignment horizontal="right"/>
    </xf>
    <xf numFmtId="0" fontId="2" fillId="0" borderId="43" xfId="0" applyFont="1" applyBorder="1" applyAlignment="1">
      <alignment horizontal="left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3" fillId="0" borderId="4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0" xfId="0" applyFont="1" applyAlignment="1">
      <alignment/>
    </xf>
    <xf numFmtId="15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5" borderId="64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36" borderId="65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7" borderId="64" xfId="0" applyFill="1" applyBorder="1" applyAlignment="1">
      <alignment horizontal="center"/>
    </xf>
    <xf numFmtId="0" fontId="0" fillId="37" borderId="66" xfId="0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4"/>
  <sheetViews>
    <sheetView view="pageLayout" zoomScale="85" zoomScalePageLayoutView="85" workbookViewId="0" topLeftCell="A1">
      <selection activeCell="B33" sqref="B33"/>
    </sheetView>
  </sheetViews>
  <sheetFormatPr defaultColWidth="11.421875" defaultRowHeight="15"/>
  <cols>
    <col min="1" max="1" width="11.421875" style="1" customWidth="1"/>
    <col min="2" max="2" width="34.28125" style="1" customWidth="1"/>
    <col min="3" max="3" width="21.421875" style="1" customWidth="1"/>
    <col min="4" max="4" width="3.7109375" style="1" customWidth="1"/>
    <col min="5" max="7" width="6.00390625" style="1" customWidth="1"/>
    <col min="8" max="44" width="6.00390625" style="0" customWidth="1"/>
    <col min="45" max="45" width="8.421875" style="0" customWidth="1"/>
    <col min="46" max="72" width="6.00390625" style="0" customWidth="1"/>
    <col min="73" max="73" width="19.421875" style="0" customWidth="1"/>
    <col min="74" max="88" width="6.00390625" style="0" customWidth="1"/>
  </cols>
  <sheetData>
    <row r="1" ht="15">
      <c r="A1" s="1" t="s">
        <v>5</v>
      </c>
    </row>
    <row r="3" spans="1:3" ht="15">
      <c r="A3" s="4" t="s">
        <v>0</v>
      </c>
      <c r="C3" s="92">
        <v>42505</v>
      </c>
    </row>
    <row r="5" spans="1:3" ht="15">
      <c r="A5" s="4" t="s">
        <v>1</v>
      </c>
      <c r="C5" s="3" t="s">
        <v>132</v>
      </c>
    </row>
    <row r="6" spans="5:66" ht="15.75" thickBot="1">
      <c r="E6" s="58"/>
      <c r="F6" s="58"/>
      <c r="G6" s="58"/>
      <c r="H6" s="59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</row>
    <row r="7" spans="2:66" ht="15.75" thickBot="1">
      <c r="B7" s="56"/>
      <c r="C7" s="56"/>
      <c r="D7" s="54"/>
      <c r="E7" s="58"/>
      <c r="F7" s="58"/>
      <c r="G7" s="58"/>
      <c r="H7" s="59"/>
      <c r="AT7" s="105" t="s">
        <v>121</v>
      </c>
      <c r="AU7" s="106"/>
      <c r="AV7" s="106"/>
      <c r="AW7" s="106"/>
      <c r="AX7" s="106"/>
      <c r="AY7" s="106"/>
      <c r="AZ7" s="106"/>
      <c r="BA7" s="106"/>
      <c r="BB7" s="107"/>
      <c r="BC7" s="113" t="s">
        <v>126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5"/>
    </row>
    <row r="8" spans="1:154" ht="15">
      <c r="A8" s="54"/>
      <c r="B8" s="57"/>
      <c r="C8" s="57"/>
      <c r="D8" s="54"/>
      <c r="E8" s="100" t="s">
        <v>101</v>
      </c>
      <c r="F8" s="100"/>
      <c r="G8" s="100"/>
      <c r="H8" s="100"/>
      <c r="I8" s="100"/>
      <c r="J8" s="100"/>
      <c r="K8" s="100"/>
      <c r="L8" s="100"/>
      <c r="M8" s="100"/>
      <c r="N8" s="100"/>
      <c r="O8" s="101" t="s">
        <v>110</v>
      </c>
      <c r="P8" s="101"/>
      <c r="Q8" s="102"/>
      <c r="R8" s="95" t="s">
        <v>93</v>
      </c>
      <c r="S8" s="96"/>
      <c r="T8" s="97"/>
      <c r="U8" s="95" t="s">
        <v>94</v>
      </c>
      <c r="V8" s="96"/>
      <c r="W8" s="97"/>
      <c r="X8" s="95" t="s">
        <v>95</v>
      </c>
      <c r="Y8" s="96"/>
      <c r="Z8" s="97"/>
      <c r="AA8" s="95" t="s">
        <v>96</v>
      </c>
      <c r="AB8" s="96"/>
      <c r="AC8" s="97"/>
      <c r="AD8" s="95" t="s">
        <v>97</v>
      </c>
      <c r="AE8" s="96"/>
      <c r="AF8" s="97"/>
      <c r="AG8" s="95" t="s">
        <v>98</v>
      </c>
      <c r="AH8" s="96"/>
      <c r="AI8" s="97"/>
      <c r="AJ8" s="95" t="s">
        <v>99</v>
      </c>
      <c r="AK8" s="96"/>
      <c r="AL8" s="97"/>
      <c r="AM8" s="95" t="s">
        <v>100</v>
      </c>
      <c r="AN8" s="96"/>
      <c r="AO8" s="97"/>
      <c r="AP8" s="95" t="s">
        <v>114</v>
      </c>
      <c r="AQ8" s="96"/>
      <c r="AR8" s="97"/>
      <c r="AS8" s="98" t="s">
        <v>115</v>
      </c>
      <c r="AT8" s="77" t="s">
        <v>116</v>
      </c>
      <c r="AU8" s="111" t="s">
        <v>117</v>
      </c>
      <c r="AV8" s="112"/>
      <c r="AW8" s="111" t="s">
        <v>118</v>
      </c>
      <c r="AX8" s="112"/>
      <c r="AY8" s="111" t="s">
        <v>119</v>
      </c>
      <c r="AZ8" s="112"/>
      <c r="BA8" s="81" t="s">
        <v>122</v>
      </c>
      <c r="BB8" s="78" t="s">
        <v>123</v>
      </c>
      <c r="BC8" s="84" t="s">
        <v>124</v>
      </c>
      <c r="BD8" s="108" t="s">
        <v>117</v>
      </c>
      <c r="BE8" s="109"/>
      <c r="BF8" s="110" t="s">
        <v>118</v>
      </c>
      <c r="BG8" s="110"/>
      <c r="BH8" s="108" t="s">
        <v>119</v>
      </c>
      <c r="BI8" s="109"/>
      <c r="BJ8" s="84" t="s">
        <v>122</v>
      </c>
      <c r="BK8" s="85" t="s">
        <v>123</v>
      </c>
      <c r="BL8" s="108" t="s">
        <v>125</v>
      </c>
      <c r="BM8" s="110"/>
      <c r="BN8" s="109"/>
      <c r="BO8" s="116" t="s">
        <v>127</v>
      </c>
      <c r="BP8" s="117"/>
      <c r="BQ8" s="118"/>
      <c r="BR8" s="116" t="s">
        <v>128</v>
      </c>
      <c r="BS8" s="117"/>
      <c r="BT8" s="118"/>
      <c r="BU8" s="103" t="s">
        <v>129</v>
      </c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</row>
    <row r="9" spans="1:154" ht="15">
      <c r="A9" s="2" t="s">
        <v>2</v>
      </c>
      <c r="B9" s="2" t="s">
        <v>3</v>
      </c>
      <c r="C9" s="2" t="s">
        <v>4</v>
      </c>
      <c r="E9" s="70" t="s">
        <v>92</v>
      </c>
      <c r="F9" s="68" t="s">
        <v>92</v>
      </c>
      <c r="G9" s="68" t="s">
        <v>93</v>
      </c>
      <c r="H9" s="68" t="s">
        <v>94</v>
      </c>
      <c r="I9" s="2" t="s">
        <v>95</v>
      </c>
      <c r="J9" s="2" t="s">
        <v>96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111</v>
      </c>
      <c r="P9" s="68" t="s">
        <v>112</v>
      </c>
      <c r="Q9" s="73" t="s">
        <v>113</v>
      </c>
      <c r="R9" s="72" t="s">
        <v>111</v>
      </c>
      <c r="S9" s="68" t="s">
        <v>112</v>
      </c>
      <c r="T9" s="73" t="s">
        <v>113</v>
      </c>
      <c r="U9" s="72" t="s">
        <v>111</v>
      </c>
      <c r="V9" s="68" t="s">
        <v>112</v>
      </c>
      <c r="W9" s="73" t="s">
        <v>113</v>
      </c>
      <c r="X9" s="72" t="s">
        <v>111</v>
      </c>
      <c r="Y9" s="68" t="s">
        <v>112</v>
      </c>
      <c r="Z9" s="73" t="s">
        <v>113</v>
      </c>
      <c r="AA9" s="72" t="s">
        <v>111</v>
      </c>
      <c r="AB9" s="68" t="s">
        <v>112</v>
      </c>
      <c r="AC9" s="73" t="s">
        <v>113</v>
      </c>
      <c r="AD9" s="72" t="s">
        <v>111</v>
      </c>
      <c r="AE9" s="68" t="s">
        <v>112</v>
      </c>
      <c r="AF9" s="73" t="s">
        <v>113</v>
      </c>
      <c r="AG9" s="72" t="s">
        <v>111</v>
      </c>
      <c r="AH9" s="68" t="s">
        <v>112</v>
      </c>
      <c r="AI9" s="73" t="s">
        <v>113</v>
      </c>
      <c r="AJ9" s="72" t="s">
        <v>111</v>
      </c>
      <c r="AK9" s="68" t="s">
        <v>112</v>
      </c>
      <c r="AL9" s="73" t="s">
        <v>113</v>
      </c>
      <c r="AM9" s="72" t="s">
        <v>111</v>
      </c>
      <c r="AN9" s="68" t="s">
        <v>112</v>
      </c>
      <c r="AO9" s="73" t="s">
        <v>113</v>
      </c>
      <c r="AP9" s="72" t="s">
        <v>111</v>
      </c>
      <c r="AQ9" s="68" t="s">
        <v>112</v>
      </c>
      <c r="AR9" s="73" t="s">
        <v>113</v>
      </c>
      <c r="AS9" s="99"/>
      <c r="AT9" s="75" t="s">
        <v>111</v>
      </c>
      <c r="AU9" s="79" t="s">
        <v>120</v>
      </c>
      <c r="AV9" s="80" t="s">
        <v>112</v>
      </c>
      <c r="AW9" s="79" t="s">
        <v>111</v>
      </c>
      <c r="AX9" s="80" t="s">
        <v>113</v>
      </c>
      <c r="AY9" s="79" t="s">
        <v>112</v>
      </c>
      <c r="AZ9" s="80" t="s">
        <v>113</v>
      </c>
      <c r="BA9" s="82" t="s">
        <v>112</v>
      </c>
      <c r="BB9" s="80" t="s">
        <v>113</v>
      </c>
      <c r="BC9" s="82" t="s">
        <v>111</v>
      </c>
      <c r="BD9" s="79" t="s">
        <v>111</v>
      </c>
      <c r="BE9" s="80" t="s">
        <v>112</v>
      </c>
      <c r="BF9" s="79" t="s">
        <v>111</v>
      </c>
      <c r="BG9" s="79" t="s">
        <v>113</v>
      </c>
      <c r="BH9" s="86" t="s">
        <v>112</v>
      </c>
      <c r="BI9" s="80" t="s">
        <v>113</v>
      </c>
      <c r="BJ9" s="75" t="s">
        <v>112</v>
      </c>
      <c r="BK9" s="79" t="s">
        <v>113</v>
      </c>
      <c r="BL9" s="86" t="s">
        <v>111</v>
      </c>
      <c r="BM9" s="79" t="s">
        <v>112</v>
      </c>
      <c r="BN9" s="80" t="s">
        <v>113</v>
      </c>
      <c r="BO9" s="76" t="s">
        <v>111</v>
      </c>
      <c r="BP9" s="2" t="s">
        <v>112</v>
      </c>
      <c r="BQ9" s="74" t="s">
        <v>113</v>
      </c>
      <c r="BR9" s="76" t="s">
        <v>111</v>
      </c>
      <c r="BS9" s="2" t="s">
        <v>112</v>
      </c>
      <c r="BT9" s="74" t="s">
        <v>113</v>
      </c>
      <c r="BU9" s="104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</row>
    <row r="10" spans="1:154" ht="15">
      <c r="A10" s="2" t="s">
        <v>57</v>
      </c>
      <c r="B10" s="3" t="s">
        <v>133</v>
      </c>
      <c r="C10" s="2" t="str">
        <f>BU10</f>
        <v>Or</v>
      </c>
      <c r="E10" s="71" t="str">
        <f>'CI1'!$B$31</f>
        <v>Argent</v>
      </c>
      <c r="F10" s="69" t="str">
        <f>E10</f>
        <v>Argent</v>
      </c>
      <c r="G10" s="68" t="str">
        <f>'CI1'!$B$46</f>
        <v>Or</v>
      </c>
      <c r="H10" s="68" t="str">
        <f>'CI1'!$B$61</f>
        <v>Or</v>
      </c>
      <c r="I10" s="2" t="str">
        <f>'CI1'!$B$76</f>
        <v>Or</v>
      </c>
      <c r="J10" s="2" t="str">
        <f>'CI1'!$B$91</f>
        <v>Or</v>
      </c>
      <c r="K10" s="2" t="str">
        <f>'CI1'!$B$106</f>
        <v>Argent</v>
      </c>
      <c r="L10" s="2" t="str">
        <f>'CI1'!$B$121</f>
        <v> </v>
      </c>
      <c r="M10" s="2" t="str">
        <f>'CI1'!$B$136</f>
        <v> </v>
      </c>
      <c r="N10" s="2" t="str">
        <f>'CI1'!$B$151</f>
        <v> </v>
      </c>
      <c r="O10" s="2">
        <f>IF($E10="Or",2,)</f>
        <v>0</v>
      </c>
      <c r="P10" s="2">
        <f>IF($E10="Argent",2,)</f>
        <v>2</v>
      </c>
      <c r="Q10" s="74">
        <f>IF($E10="Bronze",2,)</f>
        <v>0</v>
      </c>
      <c r="R10" s="2">
        <f>IF($G10="Or",1,)</f>
        <v>1</v>
      </c>
      <c r="S10" s="2">
        <f>IF($G10="Argent",1,)</f>
        <v>0</v>
      </c>
      <c r="T10" s="74">
        <f>IF($G10="Bronze",1,)</f>
        <v>0</v>
      </c>
      <c r="U10" s="2">
        <f>IF($H10="Or",1,)</f>
        <v>1</v>
      </c>
      <c r="V10" s="2">
        <f>IF($H10="Argent",1,)</f>
        <v>0</v>
      </c>
      <c r="W10" s="74">
        <f>IF($H10="Bronze",1,)</f>
        <v>0</v>
      </c>
      <c r="X10" s="2">
        <f>IF($I10="Or",1,)</f>
        <v>1</v>
      </c>
      <c r="Y10" s="2">
        <f>IF($I10="Argent",1,)</f>
        <v>0</v>
      </c>
      <c r="Z10" s="74">
        <f>IF($I10="Bronze",1,)</f>
        <v>0</v>
      </c>
      <c r="AA10" s="2">
        <f>IF($J10="Or",1,)</f>
        <v>1</v>
      </c>
      <c r="AB10" s="2">
        <f>IF($J10="Argent",1,)</f>
        <v>0</v>
      </c>
      <c r="AC10" s="74">
        <f>IF($J10="Bronze",1,)</f>
        <v>0</v>
      </c>
      <c r="AD10" s="2">
        <f>IF($K10="Or",1,)</f>
        <v>0</v>
      </c>
      <c r="AE10" s="2">
        <f>IF($K10="Argent",1,)</f>
        <v>1</v>
      </c>
      <c r="AF10" s="74">
        <f>IF($K10="Bronze",1,)</f>
        <v>0</v>
      </c>
      <c r="AG10" s="2">
        <f>IF($L10="Or",1,)</f>
        <v>0</v>
      </c>
      <c r="AH10" s="2">
        <f>IF($L10="Argent",1,)</f>
        <v>0</v>
      </c>
      <c r="AI10" s="74">
        <f>IF($L10="Bronze",1,)</f>
        <v>0</v>
      </c>
      <c r="AJ10" s="2">
        <f>IF($M10="Or",1,)</f>
        <v>0</v>
      </c>
      <c r="AK10" s="2">
        <f>IF($M10="Argent",1,)</f>
        <v>0</v>
      </c>
      <c r="AL10" s="74">
        <f>IF($M10="Bronze",1,)</f>
        <v>0</v>
      </c>
      <c r="AM10" s="2">
        <f>IF($N10="Or",1,)</f>
        <v>0</v>
      </c>
      <c r="AN10" s="2">
        <f>IF($N10="Argent",1,)</f>
        <v>0</v>
      </c>
      <c r="AO10" s="74">
        <f>IF($N10="Bronze",1,)</f>
        <v>0</v>
      </c>
      <c r="AP10" s="72">
        <f>R10+U10+X10+AA10+AD10+AG10+AJ10+AM10</f>
        <v>4</v>
      </c>
      <c r="AQ10" s="72">
        <f>S10+V10+Y10+AB10+AE10+AH10+AK10+AN10</f>
        <v>1</v>
      </c>
      <c r="AR10" s="72">
        <f>T10+W10+Z10+AC10+AF10+AI10+AL10+AO10</f>
        <v>0</v>
      </c>
      <c r="AS10" s="75">
        <f>AP10+AQ10+AR10</f>
        <v>5</v>
      </c>
      <c r="AT10" s="75">
        <f>IF(AS10&lt;5,IF(AP10&gt;1,2,0),0)</f>
        <v>0</v>
      </c>
      <c r="AU10" s="79">
        <f>IF(AS10&lt;5,IF(AP10=1,1,0),0)</f>
        <v>0</v>
      </c>
      <c r="AV10" s="80">
        <f>IF(AS10&lt;5,IF(AND(AP10=1,AQ10&gt;0),1,0),0)</f>
        <v>0</v>
      </c>
      <c r="AW10" s="79">
        <f>IF(AS10&lt;5,IF(AND(AP10=1,AQ10=0),1,0),0)</f>
        <v>0</v>
      </c>
      <c r="AX10" s="80">
        <f>IF(AS10&lt;5,IF(AND(AP10=1,AQ10=0),1,0),0)</f>
        <v>0</v>
      </c>
      <c r="AY10" s="79">
        <f>IF(AS10&lt;4.5,IF(AND(AP10=0,AQ10=1),1,0),0)</f>
        <v>0</v>
      </c>
      <c r="AZ10" s="80">
        <f>IF(AS10&lt;4.5,IF(AND(AP10=0,AQ10=1),1,0),0)</f>
        <v>0</v>
      </c>
      <c r="BA10" s="75">
        <f>IF(AS10&lt;5,IF(AND(AP10=0,AQ10&gt;1.5),2,0),0)</f>
        <v>0</v>
      </c>
      <c r="BB10" s="80">
        <f>IF(AS10&lt;5,IF(AND(AP10=0,AQ10=0,AR10&gt;1),2,0),0)</f>
        <v>0</v>
      </c>
      <c r="BC10" s="75">
        <f>IF(AS10&gt;4,IF(AP10&gt;3.5,4,0),0)</f>
        <v>4</v>
      </c>
      <c r="BD10" s="79">
        <f>IF(AS10&gt;4,IF(AND(AP10=3,AQ10&gt;0),3,IF(AND(AP10=2,AQ10&gt;1),2,IF(AND(AP10=1,AQ10&gt;2),1,0))),0)</f>
        <v>0</v>
      </c>
      <c r="BE10" s="80">
        <f>IF(AS10&gt;4,IF(AND(AP10=3,AQ10&gt;0),1,IF(AND(AP10=2,AQ10&gt;1),2,IF(AND(AP10=1,AQ10&gt;2),3,0))),0)</f>
        <v>0</v>
      </c>
      <c r="BF10" s="79">
        <f>IF(AS10&gt;4,IF(AND(AP10=3,AQ10=0),3,IF(AND(AP10=2,AQ10=0),2,IF(AND(AP10=1,AQ10=0),1,0))),0)</f>
        <v>0</v>
      </c>
      <c r="BG10" s="79">
        <f>IF(AS10&gt;4,IF(AND(AP10=3,AQ10=0),1,IF(AND(AP10=2,AQ10=0),2,IF(AND(AP10=1,AQ10=0),3,0))),0)</f>
        <v>0</v>
      </c>
      <c r="BH10" s="86">
        <f>IF(AS10&gt;4,IF(AND(AP10=0,AQ10=3),3,IF(AND(AP10=0,AQ10=2),2,IF(AND(AP10=0,AQ10=1),1,0))),0)</f>
        <v>0</v>
      </c>
      <c r="BI10" s="80">
        <f>IF(AS10&gt;4,IF(AND(AP10=0,AQ10=3),1,IF(AND(AP10=0,AQ10=2),2,IF(AND(AP10=0,AQ10=1),3,0))),0)</f>
        <v>0</v>
      </c>
      <c r="BJ10" s="75">
        <f>IF(AS10&gt;4,IF(AND(AP10=0,AQ10&gt;3),4,0),0)</f>
        <v>0</v>
      </c>
      <c r="BK10" s="79">
        <f>IF(AS10&gt;4,IF(AND(AP10=0,AQ10=0),4,0),0)</f>
        <v>0</v>
      </c>
      <c r="BL10" s="86">
        <f>IF(AS10&gt;4,IF(AND(AP10=2,AQ10=1),2,IF(AND(AP10=1,AQ10=2),1,IF(AND(AP10=1,AQ10=1),1,0))),0)</f>
        <v>0</v>
      </c>
      <c r="BM10" s="79">
        <f>IF(AS10&gt;4,IF(AND(AP10=2,AQ10=1),1,IF(AND(AP10=1,AQ10=2),2,IF(AND(AP10=1,AQ10=1),1,0))),0)</f>
        <v>0</v>
      </c>
      <c r="BN10" s="80">
        <f>IF(AS10&gt;4,IF(AND(AP10=2,AQ10=1),1,IF(AND(AP10=1,AQ10=2),1,IF(AND(AP10=1,AQ10=1),2,0))),0)</f>
        <v>0</v>
      </c>
      <c r="BO10" s="76">
        <f>AT10+AU10+AW10+BC10+BD10+BF10+BL10</f>
        <v>4</v>
      </c>
      <c r="BP10" s="2">
        <f>AV10+AY10+BA10+BE10+BH10+BJ10+BM10</f>
        <v>0</v>
      </c>
      <c r="BQ10" s="74">
        <f>AX10+AZ10+BB10+BG10+BI10+BK10+BN10</f>
        <v>0</v>
      </c>
      <c r="BR10" s="76">
        <f>O10+BO10</f>
        <v>4</v>
      </c>
      <c r="BS10" s="2">
        <f>P10+BP10</f>
        <v>2</v>
      </c>
      <c r="BT10" s="74">
        <f>Q10+BQ10</f>
        <v>0</v>
      </c>
      <c r="BU10" s="75" t="str">
        <f>IF(AND(BR10=0,BS10=0,BT10=0)," ",IF(AND(BR10&gt;BS10,BR10&gt;BT10),"Or",IF(AND(BS10&gt;BR10,BS10&gt;BT10),"Argent",IF(AND(BT10&gt;BR10,BT10&gt;BS10),"Bronze",IF(AND(BR10=BS10,BR10=BT10),"Argent",IF(BR10=BS10,"Or",IF(BS10=BT10,"Argent",IF(BR10=BT10,"Argent"))))))))</f>
        <v>Or</v>
      </c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</row>
    <row r="11" spans="1:154" ht="15">
      <c r="A11" s="2" t="s">
        <v>58</v>
      </c>
      <c r="B11" s="3" t="s">
        <v>134</v>
      </c>
      <c r="C11" s="2" t="str">
        <f aca="true" t="shared" si="0" ref="C11:C29">BU11</f>
        <v>Or</v>
      </c>
      <c r="E11" s="71" t="str">
        <f>'CI2'!$B$31</f>
        <v>Or</v>
      </c>
      <c r="F11" s="69" t="str">
        <f aca="true" t="shared" si="1" ref="F11:F29">E11</f>
        <v>Or</v>
      </c>
      <c r="G11" s="68" t="str">
        <f>'CI2'!$B$46</f>
        <v>Or</v>
      </c>
      <c r="H11" s="68" t="str">
        <f>'CI2'!$B$61</f>
        <v>Or</v>
      </c>
      <c r="I11" s="2" t="str">
        <f>'CI2'!$B$76</f>
        <v>Or</v>
      </c>
      <c r="J11" s="2" t="str">
        <f>'CI2'!$B$91</f>
        <v>FORFAIT</v>
      </c>
      <c r="K11" s="2" t="str">
        <f>'CI2'!$B$106</f>
        <v> </v>
      </c>
      <c r="L11" s="2" t="str">
        <f>'CI2'!$B$121</f>
        <v> </v>
      </c>
      <c r="M11" s="2" t="str">
        <f>'CI2'!$B$136</f>
        <v> </v>
      </c>
      <c r="N11" s="2" t="str">
        <f>'CI2'!$B$151</f>
        <v> </v>
      </c>
      <c r="O11" s="2">
        <f aca="true" t="shared" si="2" ref="O11:O29">IF($E11="Or",2,)</f>
        <v>2</v>
      </c>
      <c r="P11" s="2">
        <f aca="true" t="shared" si="3" ref="P11:P29">IF($E11="Argent",2,)</f>
        <v>0</v>
      </c>
      <c r="Q11" s="74">
        <f aca="true" t="shared" si="4" ref="Q11:Q29">IF($E11="Bronze",2,)</f>
        <v>0</v>
      </c>
      <c r="R11" s="2">
        <f aca="true" t="shared" si="5" ref="R11:R29">IF($G11="Or",1,)</f>
        <v>1</v>
      </c>
      <c r="S11" s="2">
        <f aca="true" t="shared" si="6" ref="S11:S29">IF($G11="Argent",1,)</f>
        <v>0</v>
      </c>
      <c r="T11" s="74">
        <f aca="true" t="shared" si="7" ref="T11:T29">IF($G11="Bronze",1,)</f>
        <v>0</v>
      </c>
      <c r="U11" s="2">
        <f aca="true" t="shared" si="8" ref="U11:U29">IF($H11="Or",1,)</f>
        <v>1</v>
      </c>
      <c r="V11" s="2">
        <f aca="true" t="shared" si="9" ref="V11:V29">IF($H11="Argent",1,)</f>
        <v>0</v>
      </c>
      <c r="W11" s="74">
        <f aca="true" t="shared" si="10" ref="W11:W29">IF($H11="Bronze",1,)</f>
        <v>0</v>
      </c>
      <c r="X11" s="2">
        <f aca="true" t="shared" si="11" ref="X11:X29">IF($I11="Or",1,)</f>
        <v>1</v>
      </c>
      <c r="Y11" s="2">
        <f aca="true" t="shared" si="12" ref="Y11:Y29">IF($I11="Argent",1,)</f>
        <v>0</v>
      </c>
      <c r="Z11" s="74">
        <f aca="true" t="shared" si="13" ref="Z11:Z29">IF($I11="Bronze",1,)</f>
        <v>0</v>
      </c>
      <c r="AA11" s="2">
        <f aca="true" t="shared" si="14" ref="AA11:AA29">IF($J11="Or",1,)</f>
        <v>0</v>
      </c>
      <c r="AB11" s="2">
        <f aca="true" t="shared" si="15" ref="AB11:AB29">IF($J11="Argent",1,)</f>
        <v>0</v>
      </c>
      <c r="AC11" s="74">
        <f aca="true" t="shared" si="16" ref="AC11:AC29">IF($J11="Bronze",1,)</f>
        <v>0</v>
      </c>
      <c r="AD11" s="2">
        <f aca="true" t="shared" si="17" ref="AD11:AD29">IF($K11="Or",1,)</f>
        <v>0</v>
      </c>
      <c r="AE11" s="2">
        <f aca="true" t="shared" si="18" ref="AE11:AE29">IF($K11="Argent",1,)</f>
        <v>0</v>
      </c>
      <c r="AF11" s="74">
        <f aca="true" t="shared" si="19" ref="AF11:AF29">IF($K11="Bronze",1,)</f>
        <v>0</v>
      </c>
      <c r="AG11" s="2">
        <f aca="true" t="shared" si="20" ref="AG11:AG29">IF($L11="Or",1,)</f>
        <v>0</v>
      </c>
      <c r="AH11" s="2">
        <f aca="true" t="shared" si="21" ref="AH11:AH29">IF($L11="Argent",1,)</f>
        <v>0</v>
      </c>
      <c r="AI11" s="74">
        <f aca="true" t="shared" si="22" ref="AI11:AI29">IF($L11="Bronze",1,)</f>
        <v>0</v>
      </c>
      <c r="AJ11" s="2">
        <f aca="true" t="shared" si="23" ref="AJ11:AJ29">IF($M11="Or",1,)</f>
        <v>0</v>
      </c>
      <c r="AK11" s="2">
        <f aca="true" t="shared" si="24" ref="AK11:AK29">IF($M11="Argent",1,)</f>
        <v>0</v>
      </c>
      <c r="AL11" s="74">
        <f aca="true" t="shared" si="25" ref="AL11:AL29">IF($M11="Bronze",1,)</f>
        <v>0</v>
      </c>
      <c r="AM11" s="2">
        <f aca="true" t="shared" si="26" ref="AM11:AM29">IF($N11="Or",1,)</f>
        <v>0</v>
      </c>
      <c r="AN11" s="2">
        <f aca="true" t="shared" si="27" ref="AN11:AN29">IF($N11="Argent",1,)</f>
        <v>0</v>
      </c>
      <c r="AO11" s="74">
        <f aca="true" t="shared" si="28" ref="AO11:AO29">IF($N11="Bronze",1,)</f>
        <v>0</v>
      </c>
      <c r="AP11" s="72">
        <f aca="true" t="shared" si="29" ref="AP11:AP29">R11+U11+X11+AA11+AD11+AG11+AJ11+AM11</f>
        <v>3</v>
      </c>
      <c r="AQ11" s="72">
        <f aca="true" t="shared" si="30" ref="AQ11:AQ29">S11+V11+Y11+AB11+AE11+AH11+AK11+AN11</f>
        <v>0</v>
      </c>
      <c r="AR11" s="72">
        <f aca="true" t="shared" si="31" ref="AR11:AR29">T11+W11+Z11+AC11+AF11+AI11+AL11+AO11</f>
        <v>0</v>
      </c>
      <c r="AS11" s="75">
        <f aca="true" t="shared" si="32" ref="AS11:AS29">AP11+AQ11+AR11</f>
        <v>3</v>
      </c>
      <c r="AT11" s="75">
        <f aca="true" t="shared" si="33" ref="AT11:AT29">IF(AS11&lt;5,IF(AP11&gt;1,2,0),0)</f>
        <v>2</v>
      </c>
      <c r="AU11" s="79">
        <f aca="true" t="shared" si="34" ref="AU11:AU29">IF(AS11&lt;5,IF(AP11=1,1,0),0)</f>
        <v>0</v>
      </c>
      <c r="AV11" s="80">
        <f aca="true" t="shared" si="35" ref="AV11:AV29">IF(AS11&lt;5,IF(AND(AP11=1,AQ11&gt;0),1,0),0)</f>
        <v>0</v>
      </c>
      <c r="AW11" s="79">
        <f aca="true" t="shared" si="36" ref="AW11:AW29">IF(AS11&lt;5,IF(AND(AP11=1,AQ11=0),1,0),0)</f>
        <v>0</v>
      </c>
      <c r="AX11" s="80">
        <f aca="true" t="shared" si="37" ref="AX11:AX29">IF(AS11&lt;5,IF(AND(AP11=1,AQ11=0),1,0),0)</f>
        <v>0</v>
      </c>
      <c r="AY11" s="79">
        <f aca="true" t="shared" si="38" ref="AY11:AY29">IF(AS11&lt;4.5,IF(AND(AP11=0,AQ11=1),1,0),0)</f>
        <v>0</v>
      </c>
      <c r="AZ11" s="80">
        <f aca="true" t="shared" si="39" ref="AZ11:AZ29">IF(AS11&lt;4.5,IF(AND(AP11=0,AQ11=1),1,0),0)</f>
        <v>0</v>
      </c>
      <c r="BA11" s="75">
        <f aca="true" t="shared" si="40" ref="BA11:BA29">IF(AS11&lt;5,IF(AND(AP11=0,AQ11&gt;1.5),2,0),0)</f>
        <v>0</v>
      </c>
      <c r="BB11" s="80">
        <f aca="true" t="shared" si="41" ref="BB11:BB29">IF(AS11&lt;5,IF(AND(AP11=0,AQ11=0,AR11&gt;1),2,0),0)</f>
        <v>0</v>
      </c>
      <c r="BC11" s="75">
        <f aca="true" t="shared" si="42" ref="BC11:BC29">IF(AS11&gt;4,IF(AP11&gt;3.5,4,0),0)</f>
        <v>0</v>
      </c>
      <c r="BD11" s="79">
        <f aca="true" t="shared" si="43" ref="BD11:BD29">IF(AS11&gt;4,IF(AND(AP11=3,AQ11&gt;0),3,IF(AND(AP11=2,AQ11&gt;1),2,IF(AND(AP11=1,AQ11&gt;2),1,0))),0)</f>
        <v>0</v>
      </c>
      <c r="BE11" s="80">
        <f aca="true" t="shared" si="44" ref="BE11:BE29">IF(AS11&gt;4,IF(AND(AP11=3,AQ11&gt;0),1,IF(AND(AP11=2,AQ11&gt;1),2,IF(AND(AP11=1,AQ11&gt;2),3,0))),0)</f>
        <v>0</v>
      </c>
      <c r="BF11" s="79">
        <f aca="true" t="shared" si="45" ref="BF11:BF29">IF(AS11&gt;4,IF(AND(AP11=3,AQ11=0),3,IF(AND(AP11=2,AQ11=0),2,IF(AND(AP11=1,AQ11=0),1,0))),0)</f>
        <v>0</v>
      </c>
      <c r="BG11" s="79">
        <f aca="true" t="shared" si="46" ref="BG11:BG29">IF(AS11&gt;4,IF(AND(AP11=3,AQ11=0),1,IF(AND(AP11=2,AQ11=0),2,IF(AND(AP11=1,AQ11=0),3,0))),0)</f>
        <v>0</v>
      </c>
      <c r="BH11" s="86">
        <f aca="true" t="shared" si="47" ref="BH11:BH29">IF(AS11&gt;4,IF(AND(AP11=0,AQ11=3),3,IF(AND(AP11=0,AQ11=2),2,IF(AND(AP11=0,AQ11=1),1,0))),0)</f>
        <v>0</v>
      </c>
      <c r="BI11" s="80">
        <f aca="true" t="shared" si="48" ref="BI11:BI29">IF(AS11&gt;4,IF(AND(AP11=0,AQ11=3),1,IF(AND(AP11=0,AQ11=2),2,IF(AND(AP11=0,AQ11=1),3,0))),0)</f>
        <v>0</v>
      </c>
      <c r="BJ11" s="75">
        <f aca="true" t="shared" si="49" ref="BJ11:BJ29">IF(AS11&gt;4,IF(AND(AP11=0,AQ11&gt;3),4,0),0)</f>
        <v>0</v>
      </c>
      <c r="BK11" s="79">
        <f aca="true" t="shared" si="50" ref="BK11:BK29">IF(AS11&gt;4,IF(AND(AP11=0,AQ11=0),4,0),0)</f>
        <v>0</v>
      </c>
      <c r="BL11" s="86">
        <f aca="true" t="shared" si="51" ref="BL11:BL29">IF(AS11&gt;4,IF(AND(AP11=2,AQ11=1),2,IF(AND(AP11=1,AQ11=2),1,IF(AND(AP11=1,AQ11=1),1,0))),0)</f>
        <v>0</v>
      </c>
      <c r="BM11" s="79">
        <f aca="true" t="shared" si="52" ref="BM11:BM29">IF(AS11&gt;4,IF(AND(AP11=2,AQ11=1),1,IF(AND(AP11=1,AQ11=2),2,IF(AND(AP11=1,AQ11=1),1,0))),0)</f>
        <v>0</v>
      </c>
      <c r="BN11" s="80">
        <f aca="true" t="shared" si="53" ref="BN11:BN29">IF(AS11&gt;4,IF(AND(AP11=2,AQ11=1),1,IF(AND(AP11=1,AQ11=2),1,IF(AND(AP11=1,AQ11=1),2,0))),0)</f>
        <v>0</v>
      </c>
      <c r="BO11" s="76">
        <f aca="true" t="shared" si="54" ref="BO11:BO29">AT11+AU11+AW11+BC11+BD11+BF11+BL11</f>
        <v>2</v>
      </c>
      <c r="BP11" s="2">
        <f aca="true" t="shared" si="55" ref="BP11:BP29">AV11+AY11+BA11+BE11+BH11+BJ11+BM11</f>
        <v>0</v>
      </c>
      <c r="BQ11" s="74">
        <f aca="true" t="shared" si="56" ref="BQ11:BQ29">AX11+AZ11+BB11+BG11+BI11+BK11+BN11</f>
        <v>0</v>
      </c>
      <c r="BR11" s="76">
        <f aca="true" t="shared" si="57" ref="BR11:BR29">O11+BO11</f>
        <v>4</v>
      </c>
      <c r="BS11" s="2">
        <f aca="true" t="shared" si="58" ref="BS11:BS29">P11+BP11</f>
        <v>0</v>
      </c>
      <c r="BT11" s="74">
        <f aca="true" t="shared" si="59" ref="BT11:BT29">Q11+BQ11</f>
        <v>0</v>
      </c>
      <c r="BU11" s="75" t="str">
        <f aca="true" t="shared" si="60" ref="BU11:BU29">IF(AND(BR11=0,BS11=0,BT11=0)," ",IF(AND(BR11&gt;BS11,BR11&gt;BT11),"Or",IF(AND(BS11&gt;BR11,BS11&gt;BT11),"Argent",IF(AND(BT11&gt;BR11,BT11&gt;BS11),"Bronze",IF(AND(BR11=BS11,BR11=BT11),"Argent",IF(BR11=BS11,"Or",IF(BS11=BT11,"Argent",IF(BR11=BT11,"Argent"))))))))</f>
        <v>Or</v>
      </c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</row>
    <row r="12" spans="1:154" ht="15">
      <c r="A12" s="2" t="s">
        <v>59</v>
      </c>
      <c r="B12" s="3" t="s">
        <v>135</v>
      </c>
      <c r="C12" s="2" t="str">
        <f t="shared" si="0"/>
        <v>Bronze</v>
      </c>
      <c r="E12" s="71" t="str">
        <f>'CI3'!$B$31</f>
        <v>Bronze</v>
      </c>
      <c r="F12" s="69" t="str">
        <f t="shared" si="1"/>
        <v>Bronze</v>
      </c>
      <c r="G12" s="68" t="str">
        <f>'CI3'!$B$46</f>
        <v>Bronze</v>
      </c>
      <c r="H12" s="68" t="str">
        <f>'CI3'!$B$61</f>
        <v>Bronze</v>
      </c>
      <c r="I12" s="2" t="str">
        <f>'CI3'!$B$76</f>
        <v>Bronze</v>
      </c>
      <c r="J12" s="2" t="str">
        <f>'CI3'!$B$91</f>
        <v>Bronze</v>
      </c>
      <c r="K12" s="2" t="str">
        <f>'CI3'!$B$106</f>
        <v>Bronze</v>
      </c>
      <c r="L12" s="2" t="str">
        <f>'CI3'!$B$121</f>
        <v> </v>
      </c>
      <c r="M12" s="2" t="str">
        <f>'CI3'!$B$136</f>
        <v> </v>
      </c>
      <c r="N12" s="2" t="str">
        <f>'CI3'!$B$151</f>
        <v> </v>
      </c>
      <c r="O12" s="2">
        <f t="shared" si="2"/>
        <v>0</v>
      </c>
      <c r="P12" s="2">
        <f t="shared" si="3"/>
        <v>0</v>
      </c>
      <c r="Q12" s="74">
        <f t="shared" si="4"/>
        <v>2</v>
      </c>
      <c r="R12" s="2">
        <f t="shared" si="5"/>
        <v>0</v>
      </c>
      <c r="S12" s="2">
        <f t="shared" si="6"/>
        <v>0</v>
      </c>
      <c r="T12" s="74">
        <f t="shared" si="7"/>
        <v>1</v>
      </c>
      <c r="U12" s="2">
        <f t="shared" si="8"/>
        <v>0</v>
      </c>
      <c r="V12" s="2">
        <f t="shared" si="9"/>
        <v>0</v>
      </c>
      <c r="W12" s="74">
        <f t="shared" si="10"/>
        <v>1</v>
      </c>
      <c r="X12" s="2">
        <f t="shared" si="11"/>
        <v>0</v>
      </c>
      <c r="Y12" s="2">
        <f t="shared" si="12"/>
        <v>0</v>
      </c>
      <c r="Z12" s="74">
        <f t="shared" si="13"/>
        <v>1</v>
      </c>
      <c r="AA12" s="2">
        <f t="shared" si="14"/>
        <v>0</v>
      </c>
      <c r="AB12" s="2">
        <f t="shared" si="15"/>
        <v>0</v>
      </c>
      <c r="AC12" s="74">
        <f t="shared" si="16"/>
        <v>1</v>
      </c>
      <c r="AD12" s="2">
        <f t="shared" si="17"/>
        <v>0</v>
      </c>
      <c r="AE12" s="2">
        <f t="shared" si="18"/>
        <v>0</v>
      </c>
      <c r="AF12" s="74">
        <f t="shared" si="19"/>
        <v>1</v>
      </c>
      <c r="AG12" s="2">
        <f t="shared" si="20"/>
        <v>0</v>
      </c>
      <c r="AH12" s="2">
        <f t="shared" si="21"/>
        <v>0</v>
      </c>
      <c r="AI12" s="74">
        <f t="shared" si="22"/>
        <v>0</v>
      </c>
      <c r="AJ12" s="2">
        <f t="shared" si="23"/>
        <v>0</v>
      </c>
      <c r="AK12" s="2">
        <f t="shared" si="24"/>
        <v>0</v>
      </c>
      <c r="AL12" s="74">
        <f t="shared" si="25"/>
        <v>0</v>
      </c>
      <c r="AM12" s="2">
        <f t="shared" si="26"/>
        <v>0</v>
      </c>
      <c r="AN12" s="2">
        <f t="shared" si="27"/>
        <v>0</v>
      </c>
      <c r="AO12" s="74">
        <f t="shared" si="28"/>
        <v>0</v>
      </c>
      <c r="AP12" s="72">
        <f t="shared" si="29"/>
        <v>0</v>
      </c>
      <c r="AQ12" s="72">
        <f t="shared" si="30"/>
        <v>0</v>
      </c>
      <c r="AR12" s="72">
        <f t="shared" si="31"/>
        <v>5</v>
      </c>
      <c r="AS12" s="75">
        <f t="shared" si="32"/>
        <v>5</v>
      </c>
      <c r="AT12" s="75">
        <f t="shared" si="33"/>
        <v>0</v>
      </c>
      <c r="AU12" s="79">
        <f t="shared" si="34"/>
        <v>0</v>
      </c>
      <c r="AV12" s="80">
        <f t="shared" si="35"/>
        <v>0</v>
      </c>
      <c r="AW12" s="79">
        <f t="shared" si="36"/>
        <v>0</v>
      </c>
      <c r="AX12" s="80">
        <f t="shared" si="37"/>
        <v>0</v>
      </c>
      <c r="AY12" s="79">
        <f t="shared" si="38"/>
        <v>0</v>
      </c>
      <c r="AZ12" s="80">
        <f t="shared" si="39"/>
        <v>0</v>
      </c>
      <c r="BA12" s="75">
        <f t="shared" si="40"/>
        <v>0</v>
      </c>
      <c r="BB12" s="80">
        <f t="shared" si="41"/>
        <v>0</v>
      </c>
      <c r="BC12" s="75">
        <f t="shared" si="42"/>
        <v>0</v>
      </c>
      <c r="BD12" s="79">
        <f t="shared" si="43"/>
        <v>0</v>
      </c>
      <c r="BE12" s="80">
        <f t="shared" si="44"/>
        <v>0</v>
      </c>
      <c r="BF12" s="79">
        <f t="shared" si="45"/>
        <v>0</v>
      </c>
      <c r="BG12" s="79">
        <f t="shared" si="46"/>
        <v>0</v>
      </c>
      <c r="BH12" s="86">
        <f t="shared" si="47"/>
        <v>0</v>
      </c>
      <c r="BI12" s="80">
        <f t="shared" si="48"/>
        <v>0</v>
      </c>
      <c r="BJ12" s="75">
        <f t="shared" si="49"/>
        <v>0</v>
      </c>
      <c r="BK12" s="79">
        <f t="shared" si="50"/>
        <v>4</v>
      </c>
      <c r="BL12" s="86">
        <f t="shared" si="51"/>
        <v>0</v>
      </c>
      <c r="BM12" s="79">
        <f t="shared" si="52"/>
        <v>0</v>
      </c>
      <c r="BN12" s="80">
        <f t="shared" si="53"/>
        <v>0</v>
      </c>
      <c r="BO12" s="76">
        <f t="shared" si="54"/>
        <v>0</v>
      </c>
      <c r="BP12" s="2">
        <f t="shared" si="55"/>
        <v>0</v>
      </c>
      <c r="BQ12" s="74">
        <f t="shared" si="56"/>
        <v>4</v>
      </c>
      <c r="BR12" s="76">
        <f t="shared" si="57"/>
        <v>0</v>
      </c>
      <c r="BS12" s="2">
        <f t="shared" si="58"/>
        <v>0</v>
      </c>
      <c r="BT12" s="74">
        <f t="shared" si="59"/>
        <v>6</v>
      </c>
      <c r="BU12" s="75" t="str">
        <f t="shared" si="60"/>
        <v>Bronze</v>
      </c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ht="15">
      <c r="A13" s="2" t="s">
        <v>60</v>
      </c>
      <c r="B13" s="3" t="s">
        <v>136</v>
      </c>
      <c r="C13" s="2" t="str">
        <f t="shared" si="0"/>
        <v>Or</v>
      </c>
      <c r="E13" s="71" t="str">
        <f>'CI4'!$B$31</f>
        <v>Or</v>
      </c>
      <c r="F13" s="69" t="str">
        <f t="shared" si="1"/>
        <v>Or</v>
      </c>
      <c r="G13" s="68" t="str">
        <f>'CI4'!$B$46</f>
        <v>Or</v>
      </c>
      <c r="H13" s="68" t="str">
        <f>'CI4'!$B$61</f>
        <v>Or</v>
      </c>
      <c r="I13" s="2" t="str">
        <f>'CI4'!$B$76</f>
        <v>Or</v>
      </c>
      <c r="J13" s="2" t="str">
        <f>'CI4'!$B$91</f>
        <v> </v>
      </c>
      <c r="K13" s="2" t="str">
        <f>'CI4'!$B$106</f>
        <v> </v>
      </c>
      <c r="L13" s="2" t="str">
        <f>'CI4'!$B$121</f>
        <v> </v>
      </c>
      <c r="M13" s="2" t="str">
        <f>'CI4'!$B$136</f>
        <v> </v>
      </c>
      <c r="N13" s="2" t="str">
        <f>'CI4'!$B$151</f>
        <v> </v>
      </c>
      <c r="O13" s="2">
        <f t="shared" si="2"/>
        <v>2</v>
      </c>
      <c r="P13" s="2">
        <f t="shared" si="3"/>
        <v>0</v>
      </c>
      <c r="Q13" s="74">
        <f t="shared" si="4"/>
        <v>0</v>
      </c>
      <c r="R13" s="2">
        <f t="shared" si="5"/>
        <v>1</v>
      </c>
      <c r="S13" s="2">
        <f t="shared" si="6"/>
        <v>0</v>
      </c>
      <c r="T13" s="74">
        <f t="shared" si="7"/>
        <v>0</v>
      </c>
      <c r="U13" s="2">
        <f t="shared" si="8"/>
        <v>1</v>
      </c>
      <c r="V13" s="2">
        <f t="shared" si="9"/>
        <v>0</v>
      </c>
      <c r="W13" s="74">
        <f t="shared" si="10"/>
        <v>0</v>
      </c>
      <c r="X13" s="2">
        <f t="shared" si="11"/>
        <v>1</v>
      </c>
      <c r="Y13" s="2">
        <f t="shared" si="12"/>
        <v>0</v>
      </c>
      <c r="Z13" s="74">
        <f t="shared" si="13"/>
        <v>0</v>
      </c>
      <c r="AA13" s="2">
        <f t="shared" si="14"/>
        <v>0</v>
      </c>
      <c r="AB13" s="2">
        <f t="shared" si="15"/>
        <v>0</v>
      </c>
      <c r="AC13" s="74">
        <f t="shared" si="16"/>
        <v>0</v>
      </c>
      <c r="AD13" s="2">
        <f t="shared" si="17"/>
        <v>0</v>
      </c>
      <c r="AE13" s="2">
        <f t="shared" si="18"/>
        <v>0</v>
      </c>
      <c r="AF13" s="74">
        <f t="shared" si="19"/>
        <v>0</v>
      </c>
      <c r="AG13" s="2">
        <f t="shared" si="20"/>
        <v>0</v>
      </c>
      <c r="AH13" s="2">
        <f t="shared" si="21"/>
        <v>0</v>
      </c>
      <c r="AI13" s="74">
        <f t="shared" si="22"/>
        <v>0</v>
      </c>
      <c r="AJ13" s="2">
        <f t="shared" si="23"/>
        <v>0</v>
      </c>
      <c r="AK13" s="2">
        <f t="shared" si="24"/>
        <v>0</v>
      </c>
      <c r="AL13" s="74">
        <f t="shared" si="25"/>
        <v>0</v>
      </c>
      <c r="AM13" s="2">
        <f t="shared" si="26"/>
        <v>0</v>
      </c>
      <c r="AN13" s="2">
        <f t="shared" si="27"/>
        <v>0</v>
      </c>
      <c r="AO13" s="74">
        <f t="shared" si="28"/>
        <v>0</v>
      </c>
      <c r="AP13" s="72">
        <f t="shared" si="29"/>
        <v>3</v>
      </c>
      <c r="AQ13" s="72">
        <f t="shared" si="30"/>
        <v>0</v>
      </c>
      <c r="AR13" s="72">
        <f t="shared" si="31"/>
        <v>0</v>
      </c>
      <c r="AS13" s="75">
        <f t="shared" si="32"/>
        <v>3</v>
      </c>
      <c r="AT13" s="75">
        <f t="shared" si="33"/>
        <v>2</v>
      </c>
      <c r="AU13" s="79">
        <f t="shared" si="34"/>
        <v>0</v>
      </c>
      <c r="AV13" s="80">
        <f t="shared" si="35"/>
        <v>0</v>
      </c>
      <c r="AW13" s="79">
        <f t="shared" si="36"/>
        <v>0</v>
      </c>
      <c r="AX13" s="80">
        <f t="shared" si="37"/>
        <v>0</v>
      </c>
      <c r="AY13" s="79">
        <f t="shared" si="38"/>
        <v>0</v>
      </c>
      <c r="AZ13" s="80">
        <f t="shared" si="39"/>
        <v>0</v>
      </c>
      <c r="BA13" s="75">
        <f t="shared" si="40"/>
        <v>0</v>
      </c>
      <c r="BB13" s="80">
        <f t="shared" si="41"/>
        <v>0</v>
      </c>
      <c r="BC13" s="75">
        <f t="shared" si="42"/>
        <v>0</v>
      </c>
      <c r="BD13" s="79">
        <f t="shared" si="43"/>
        <v>0</v>
      </c>
      <c r="BE13" s="80">
        <f t="shared" si="44"/>
        <v>0</v>
      </c>
      <c r="BF13" s="79">
        <f t="shared" si="45"/>
        <v>0</v>
      </c>
      <c r="BG13" s="79">
        <f t="shared" si="46"/>
        <v>0</v>
      </c>
      <c r="BH13" s="86">
        <f t="shared" si="47"/>
        <v>0</v>
      </c>
      <c r="BI13" s="80">
        <f t="shared" si="48"/>
        <v>0</v>
      </c>
      <c r="BJ13" s="75">
        <f t="shared" si="49"/>
        <v>0</v>
      </c>
      <c r="BK13" s="79">
        <f t="shared" si="50"/>
        <v>0</v>
      </c>
      <c r="BL13" s="86">
        <f t="shared" si="51"/>
        <v>0</v>
      </c>
      <c r="BM13" s="79">
        <f t="shared" si="52"/>
        <v>0</v>
      </c>
      <c r="BN13" s="80">
        <f t="shared" si="53"/>
        <v>0</v>
      </c>
      <c r="BO13" s="76">
        <f t="shared" si="54"/>
        <v>2</v>
      </c>
      <c r="BP13" s="2">
        <f t="shared" si="55"/>
        <v>0</v>
      </c>
      <c r="BQ13" s="74">
        <f t="shared" si="56"/>
        <v>0</v>
      </c>
      <c r="BR13" s="76">
        <f t="shared" si="57"/>
        <v>4</v>
      </c>
      <c r="BS13" s="2">
        <f t="shared" si="58"/>
        <v>0</v>
      </c>
      <c r="BT13" s="74">
        <f t="shared" si="59"/>
        <v>0</v>
      </c>
      <c r="BU13" s="75" t="str">
        <f t="shared" si="60"/>
        <v>Or</v>
      </c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ht="15">
      <c r="A14" s="2" t="s">
        <v>61</v>
      </c>
      <c r="B14" s="3" t="s">
        <v>137</v>
      </c>
      <c r="C14" s="2" t="str">
        <f t="shared" si="0"/>
        <v>Argent</v>
      </c>
      <c r="E14" s="71" t="str">
        <f>'CI5'!$B$31</f>
        <v>Argent</v>
      </c>
      <c r="F14" s="69" t="str">
        <f t="shared" si="1"/>
        <v>Argent</v>
      </c>
      <c r="G14" s="68" t="str">
        <f>'CI5'!$B$46</f>
        <v>Argent</v>
      </c>
      <c r="H14" s="68" t="str">
        <f>'CI5'!$B$61</f>
        <v>Or</v>
      </c>
      <c r="I14" s="2" t="str">
        <f>'CI5'!$B$76</f>
        <v>Argent</v>
      </c>
      <c r="J14" s="2" t="str">
        <f>'CI5'!$B$91</f>
        <v>Or</v>
      </c>
      <c r="K14" s="2" t="str">
        <f>'CI5'!$B$106</f>
        <v>Argent</v>
      </c>
      <c r="L14" s="2" t="str">
        <f>'CI5'!$B$121</f>
        <v> </v>
      </c>
      <c r="M14" s="2" t="str">
        <f>'CI5'!$B$136</f>
        <v> </v>
      </c>
      <c r="N14" s="2" t="str">
        <f>'CI5'!$B$151</f>
        <v> </v>
      </c>
      <c r="O14" s="2">
        <f t="shared" si="2"/>
        <v>0</v>
      </c>
      <c r="P14" s="2">
        <f t="shared" si="3"/>
        <v>2</v>
      </c>
      <c r="Q14" s="74">
        <f t="shared" si="4"/>
        <v>0</v>
      </c>
      <c r="R14" s="2">
        <f t="shared" si="5"/>
        <v>0</v>
      </c>
      <c r="S14" s="2">
        <f t="shared" si="6"/>
        <v>1</v>
      </c>
      <c r="T14" s="74">
        <f t="shared" si="7"/>
        <v>0</v>
      </c>
      <c r="U14" s="2">
        <f t="shared" si="8"/>
        <v>1</v>
      </c>
      <c r="V14" s="2">
        <f t="shared" si="9"/>
        <v>0</v>
      </c>
      <c r="W14" s="74">
        <f t="shared" si="10"/>
        <v>0</v>
      </c>
      <c r="X14" s="2">
        <f t="shared" si="11"/>
        <v>0</v>
      </c>
      <c r="Y14" s="2">
        <f t="shared" si="12"/>
        <v>1</v>
      </c>
      <c r="Z14" s="74">
        <f t="shared" si="13"/>
        <v>0</v>
      </c>
      <c r="AA14" s="2">
        <f t="shared" si="14"/>
        <v>1</v>
      </c>
      <c r="AB14" s="2">
        <f t="shared" si="15"/>
        <v>0</v>
      </c>
      <c r="AC14" s="74">
        <f t="shared" si="16"/>
        <v>0</v>
      </c>
      <c r="AD14" s="2">
        <f t="shared" si="17"/>
        <v>0</v>
      </c>
      <c r="AE14" s="2">
        <f t="shared" si="18"/>
        <v>1</v>
      </c>
      <c r="AF14" s="74">
        <f t="shared" si="19"/>
        <v>0</v>
      </c>
      <c r="AG14" s="2">
        <f t="shared" si="20"/>
        <v>0</v>
      </c>
      <c r="AH14" s="2">
        <f t="shared" si="21"/>
        <v>0</v>
      </c>
      <c r="AI14" s="74">
        <f t="shared" si="22"/>
        <v>0</v>
      </c>
      <c r="AJ14" s="2">
        <f t="shared" si="23"/>
        <v>0</v>
      </c>
      <c r="AK14" s="2">
        <f t="shared" si="24"/>
        <v>0</v>
      </c>
      <c r="AL14" s="74">
        <f t="shared" si="25"/>
        <v>0</v>
      </c>
      <c r="AM14" s="2">
        <f t="shared" si="26"/>
        <v>0</v>
      </c>
      <c r="AN14" s="2">
        <f t="shared" si="27"/>
        <v>0</v>
      </c>
      <c r="AO14" s="74">
        <f t="shared" si="28"/>
        <v>0</v>
      </c>
      <c r="AP14" s="72">
        <f t="shared" si="29"/>
        <v>2</v>
      </c>
      <c r="AQ14" s="72">
        <f t="shared" si="30"/>
        <v>3</v>
      </c>
      <c r="AR14" s="72">
        <f t="shared" si="31"/>
        <v>0</v>
      </c>
      <c r="AS14" s="75">
        <f t="shared" si="32"/>
        <v>5</v>
      </c>
      <c r="AT14" s="75">
        <f t="shared" si="33"/>
        <v>0</v>
      </c>
      <c r="AU14" s="79">
        <f t="shared" si="34"/>
        <v>0</v>
      </c>
      <c r="AV14" s="80">
        <f t="shared" si="35"/>
        <v>0</v>
      </c>
      <c r="AW14" s="79">
        <f t="shared" si="36"/>
        <v>0</v>
      </c>
      <c r="AX14" s="80">
        <f t="shared" si="37"/>
        <v>0</v>
      </c>
      <c r="AY14" s="79">
        <f t="shared" si="38"/>
        <v>0</v>
      </c>
      <c r="AZ14" s="80">
        <f t="shared" si="39"/>
        <v>0</v>
      </c>
      <c r="BA14" s="75">
        <f t="shared" si="40"/>
        <v>0</v>
      </c>
      <c r="BB14" s="80">
        <f t="shared" si="41"/>
        <v>0</v>
      </c>
      <c r="BC14" s="75">
        <f t="shared" si="42"/>
        <v>0</v>
      </c>
      <c r="BD14" s="79">
        <f t="shared" si="43"/>
        <v>2</v>
      </c>
      <c r="BE14" s="80">
        <f t="shared" si="44"/>
        <v>2</v>
      </c>
      <c r="BF14" s="79">
        <f t="shared" si="45"/>
        <v>0</v>
      </c>
      <c r="BG14" s="79">
        <f t="shared" si="46"/>
        <v>0</v>
      </c>
      <c r="BH14" s="86">
        <f t="shared" si="47"/>
        <v>0</v>
      </c>
      <c r="BI14" s="80">
        <f t="shared" si="48"/>
        <v>0</v>
      </c>
      <c r="BJ14" s="75">
        <f t="shared" si="49"/>
        <v>0</v>
      </c>
      <c r="BK14" s="79">
        <f t="shared" si="50"/>
        <v>0</v>
      </c>
      <c r="BL14" s="86">
        <f t="shared" si="51"/>
        <v>0</v>
      </c>
      <c r="BM14" s="79">
        <f t="shared" si="52"/>
        <v>0</v>
      </c>
      <c r="BN14" s="80">
        <f t="shared" si="53"/>
        <v>0</v>
      </c>
      <c r="BO14" s="76">
        <f t="shared" si="54"/>
        <v>2</v>
      </c>
      <c r="BP14" s="2">
        <f t="shared" si="55"/>
        <v>2</v>
      </c>
      <c r="BQ14" s="74">
        <f t="shared" si="56"/>
        <v>0</v>
      </c>
      <c r="BR14" s="76">
        <f t="shared" si="57"/>
        <v>2</v>
      </c>
      <c r="BS14" s="2">
        <f t="shared" si="58"/>
        <v>4</v>
      </c>
      <c r="BT14" s="74">
        <f t="shared" si="59"/>
        <v>0</v>
      </c>
      <c r="BU14" s="75" t="str">
        <f t="shared" si="60"/>
        <v>Argent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ht="15">
      <c r="A15" s="2" t="s">
        <v>62</v>
      </c>
      <c r="B15" s="3"/>
      <c r="C15" s="2" t="str">
        <f t="shared" si="0"/>
        <v> </v>
      </c>
      <c r="E15" s="71" t="str">
        <f>'CI6'!$B$31</f>
        <v> </v>
      </c>
      <c r="F15" s="69" t="str">
        <f t="shared" si="1"/>
        <v> </v>
      </c>
      <c r="G15" s="68" t="str">
        <f>'CI6'!$B$46</f>
        <v> </v>
      </c>
      <c r="H15" s="68" t="str">
        <f>'CI6'!$B$61</f>
        <v> </v>
      </c>
      <c r="I15" s="2" t="str">
        <f>'CI6'!$B$76</f>
        <v> </v>
      </c>
      <c r="J15" s="2" t="str">
        <f>'CI6'!$B$91</f>
        <v> </v>
      </c>
      <c r="K15" s="2" t="str">
        <f>'CI6'!$B$106</f>
        <v> </v>
      </c>
      <c r="L15" s="2" t="str">
        <f>'CI6'!$B$121</f>
        <v> </v>
      </c>
      <c r="M15" s="2" t="str">
        <f>'CI6'!$B$136</f>
        <v> </v>
      </c>
      <c r="N15" s="2" t="str">
        <f>'CI6'!$B$151</f>
        <v> </v>
      </c>
      <c r="O15" s="2">
        <f t="shared" si="2"/>
        <v>0</v>
      </c>
      <c r="P15" s="2">
        <f t="shared" si="3"/>
        <v>0</v>
      </c>
      <c r="Q15" s="74">
        <f t="shared" si="4"/>
        <v>0</v>
      </c>
      <c r="R15" s="2">
        <f t="shared" si="5"/>
        <v>0</v>
      </c>
      <c r="S15" s="2">
        <f t="shared" si="6"/>
        <v>0</v>
      </c>
      <c r="T15" s="74">
        <f t="shared" si="7"/>
        <v>0</v>
      </c>
      <c r="U15" s="2">
        <f t="shared" si="8"/>
        <v>0</v>
      </c>
      <c r="V15" s="2">
        <f t="shared" si="9"/>
        <v>0</v>
      </c>
      <c r="W15" s="74">
        <f t="shared" si="10"/>
        <v>0</v>
      </c>
      <c r="X15" s="2">
        <f t="shared" si="11"/>
        <v>0</v>
      </c>
      <c r="Y15" s="2">
        <f t="shared" si="12"/>
        <v>0</v>
      </c>
      <c r="Z15" s="74">
        <f t="shared" si="13"/>
        <v>0</v>
      </c>
      <c r="AA15" s="2">
        <f t="shared" si="14"/>
        <v>0</v>
      </c>
      <c r="AB15" s="2">
        <f t="shared" si="15"/>
        <v>0</v>
      </c>
      <c r="AC15" s="74">
        <f t="shared" si="16"/>
        <v>0</v>
      </c>
      <c r="AD15" s="2">
        <f t="shared" si="17"/>
        <v>0</v>
      </c>
      <c r="AE15" s="2">
        <f t="shared" si="18"/>
        <v>0</v>
      </c>
      <c r="AF15" s="74">
        <f t="shared" si="19"/>
        <v>0</v>
      </c>
      <c r="AG15" s="2">
        <f t="shared" si="20"/>
        <v>0</v>
      </c>
      <c r="AH15" s="2">
        <f t="shared" si="21"/>
        <v>0</v>
      </c>
      <c r="AI15" s="74">
        <f t="shared" si="22"/>
        <v>0</v>
      </c>
      <c r="AJ15" s="2">
        <f t="shared" si="23"/>
        <v>0</v>
      </c>
      <c r="AK15" s="2">
        <f t="shared" si="24"/>
        <v>0</v>
      </c>
      <c r="AL15" s="74">
        <f t="shared" si="25"/>
        <v>0</v>
      </c>
      <c r="AM15" s="2">
        <f t="shared" si="26"/>
        <v>0</v>
      </c>
      <c r="AN15" s="2">
        <f t="shared" si="27"/>
        <v>0</v>
      </c>
      <c r="AO15" s="74">
        <f t="shared" si="28"/>
        <v>0</v>
      </c>
      <c r="AP15" s="72">
        <f t="shared" si="29"/>
        <v>0</v>
      </c>
      <c r="AQ15" s="72">
        <f t="shared" si="30"/>
        <v>0</v>
      </c>
      <c r="AR15" s="72">
        <f t="shared" si="31"/>
        <v>0</v>
      </c>
      <c r="AS15" s="75">
        <f t="shared" si="32"/>
        <v>0</v>
      </c>
      <c r="AT15" s="75">
        <f t="shared" si="33"/>
        <v>0</v>
      </c>
      <c r="AU15" s="79">
        <f t="shared" si="34"/>
        <v>0</v>
      </c>
      <c r="AV15" s="80">
        <f t="shared" si="35"/>
        <v>0</v>
      </c>
      <c r="AW15" s="79">
        <f t="shared" si="36"/>
        <v>0</v>
      </c>
      <c r="AX15" s="80">
        <f t="shared" si="37"/>
        <v>0</v>
      </c>
      <c r="AY15" s="79">
        <f t="shared" si="38"/>
        <v>0</v>
      </c>
      <c r="AZ15" s="80">
        <f t="shared" si="39"/>
        <v>0</v>
      </c>
      <c r="BA15" s="75">
        <f t="shared" si="40"/>
        <v>0</v>
      </c>
      <c r="BB15" s="80">
        <f t="shared" si="41"/>
        <v>0</v>
      </c>
      <c r="BC15" s="75">
        <f t="shared" si="42"/>
        <v>0</v>
      </c>
      <c r="BD15" s="79">
        <f t="shared" si="43"/>
        <v>0</v>
      </c>
      <c r="BE15" s="80">
        <f t="shared" si="44"/>
        <v>0</v>
      </c>
      <c r="BF15" s="79">
        <f t="shared" si="45"/>
        <v>0</v>
      </c>
      <c r="BG15" s="79">
        <f t="shared" si="46"/>
        <v>0</v>
      </c>
      <c r="BH15" s="86">
        <f t="shared" si="47"/>
        <v>0</v>
      </c>
      <c r="BI15" s="80">
        <f t="shared" si="48"/>
        <v>0</v>
      </c>
      <c r="BJ15" s="75">
        <f t="shared" si="49"/>
        <v>0</v>
      </c>
      <c r="BK15" s="79">
        <f t="shared" si="50"/>
        <v>0</v>
      </c>
      <c r="BL15" s="86">
        <f t="shared" si="51"/>
        <v>0</v>
      </c>
      <c r="BM15" s="79">
        <f t="shared" si="52"/>
        <v>0</v>
      </c>
      <c r="BN15" s="80">
        <f t="shared" si="53"/>
        <v>0</v>
      </c>
      <c r="BO15" s="76">
        <f t="shared" si="54"/>
        <v>0</v>
      </c>
      <c r="BP15" s="2">
        <f t="shared" si="55"/>
        <v>0</v>
      </c>
      <c r="BQ15" s="74">
        <f t="shared" si="56"/>
        <v>0</v>
      </c>
      <c r="BR15" s="76">
        <f t="shared" si="57"/>
        <v>0</v>
      </c>
      <c r="BS15" s="2">
        <f t="shared" si="58"/>
        <v>0</v>
      </c>
      <c r="BT15" s="74">
        <f t="shared" si="59"/>
        <v>0</v>
      </c>
      <c r="BU15" s="75" t="str">
        <f t="shared" si="60"/>
        <v> </v>
      </c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ht="15">
      <c r="A16" s="2" t="s">
        <v>63</v>
      </c>
      <c r="B16" s="3" t="s">
        <v>138</v>
      </c>
      <c r="C16" s="2" t="str">
        <f t="shared" si="0"/>
        <v>Or</v>
      </c>
      <c r="E16" s="71" t="str">
        <f>'CI7'!$B$31</f>
        <v>Or</v>
      </c>
      <c r="F16" s="69" t="str">
        <f t="shared" si="1"/>
        <v>Or</v>
      </c>
      <c r="G16" s="68" t="str">
        <f>'CI7'!$B$46</f>
        <v>Bronze</v>
      </c>
      <c r="H16" s="68" t="str">
        <f>'CI7'!$B$61</f>
        <v>Argent</v>
      </c>
      <c r="I16" s="2" t="str">
        <f>'CI7'!$B$76</f>
        <v>Or</v>
      </c>
      <c r="J16" s="2" t="str">
        <f>'CI7'!$B$91</f>
        <v>Or</v>
      </c>
      <c r="K16" s="2" t="str">
        <f>'CI7'!$B$106</f>
        <v>Or</v>
      </c>
      <c r="L16" s="2" t="str">
        <f>'CI7'!$B$121</f>
        <v>Or</v>
      </c>
      <c r="M16" s="2" t="str">
        <f>'CI7'!$B$136</f>
        <v> </v>
      </c>
      <c r="N16" s="2" t="str">
        <f>'CI7'!$B$151</f>
        <v> </v>
      </c>
      <c r="O16" s="2">
        <f t="shared" si="2"/>
        <v>2</v>
      </c>
      <c r="P16" s="2">
        <f t="shared" si="3"/>
        <v>0</v>
      </c>
      <c r="Q16" s="74">
        <f t="shared" si="4"/>
        <v>0</v>
      </c>
      <c r="R16" s="2">
        <f t="shared" si="5"/>
        <v>0</v>
      </c>
      <c r="S16" s="2">
        <f t="shared" si="6"/>
        <v>0</v>
      </c>
      <c r="T16" s="74">
        <f t="shared" si="7"/>
        <v>1</v>
      </c>
      <c r="U16" s="2">
        <f t="shared" si="8"/>
        <v>0</v>
      </c>
      <c r="V16" s="2">
        <f t="shared" si="9"/>
        <v>1</v>
      </c>
      <c r="W16" s="74">
        <f t="shared" si="10"/>
        <v>0</v>
      </c>
      <c r="X16" s="2">
        <f t="shared" si="11"/>
        <v>1</v>
      </c>
      <c r="Y16" s="2">
        <f t="shared" si="12"/>
        <v>0</v>
      </c>
      <c r="Z16" s="74">
        <f t="shared" si="13"/>
        <v>0</v>
      </c>
      <c r="AA16" s="2">
        <f t="shared" si="14"/>
        <v>1</v>
      </c>
      <c r="AB16" s="2">
        <f t="shared" si="15"/>
        <v>0</v>
      </c>
      <c r="AC16" s="74">
        <f t="shared" si="16"/>
        <v>0</v>
      </c>
      <c r="AD16" s="2">
        <f t="shared" si="17"/>
        <v>1</v>
      </c>
      <c r="AE16" s="2">
        <f t="shared" si="18"/>
        <v>0</v>
      </c>
      <c r="AF16" s="74">
        <f t="shared" si="19"/>
        <v>0</v>
      </c>
      <c r="AG16" s="2">
        <f t="shared" si="20"/>
        <v>1</v>
      </c>
      <c r="AH16" s="2">
        <f t="shared" si="21"/>
        <v>0</v>
      </c>
      <c r="AI16" s="74">
        <f t="shared" si="22"/>
        <v>0</v>
      </c>
      <c r="AJ16" s="2">
        <f t="shared" si="23"/>
        <v>0</v>
      </c>
      <c r="AK16" s="2">
        <f t="shared" si="24"/>
        <v>0</v>
      </c>
      <c r="AL16" s="74">
        <f t="shared" si="25"/>
        <v>0</v>
      </c>
      <c r="AM16" s="2">
        <f t="shared" si="26"/>
        <v>0</v>
      </c>
      <c r="AN16" s="2">
        <f t="shared" si="27"/>
        <v>0</v>
      </c>
      <c r="AO16" s="74">
        <f t="shared" si="28"/>
        <v>0</v>
      </c>
      <c r="AP16" s="72">
        <f t="shared" si="29"/>
        <v>4</v>
      </c>
      <c r="AQ16" s="72">
        <f t="shared" si="30"/>
        <v>1</v>
      </c>
      <c r="AR16" s="72">
        <f t="shared" si="31"/>
        <v>1</v>
      </c>
      <c r="AS16" s="75">
        <f t="shared" si="32"/>
        <v>6</v>
      </c>
      <c r="AT16" s="75">
        <f t="shared" si="33"/>
        <v>0</v>
      </c>
      <c r="AU16" s="79">
        <f t="shared" si="34"/>
        <v>0</v>
      </c>
      <c r="AV16" s="80">
        <f t="shared" si="35"/>
        <v>0</v>
      </c>
      <c r="AW16" s="79">
        <f t="shared" si="36"/>
        <v>0</v>
      </c>
      <c r="AX16" s="80">
        <f t="shared" si="37"/>
        <v>0</v>
      </c>
      <c r="AY16" s="79">
        <f t="shared" si="38"/>
        <v>0</v>
      </c>
      <c r="AZ16" s="80">
        <f t="shared" si="39"/>
        <v>0</v>
      </c>
      <c r="BA16" s="75">
        <f t="shared" si="40"/>
        <v>0</v>
      </c>
      <c r="BB16" s="80">
        <f t="shared" si="41"/>
        <v>0</v>
      </c>
      <c r="BC16" s="75">
        <f t="shared" si="42"/>
        <v>4</v>
      </c>
      <c r="BD16" s="79">
        <f t="shared" si="43"/>
        <v>0</v>
      </c>
      <c r="BE16" s="80">
        <f t="shared" si="44"/>
        <v>0</v>
      </c>
      <c r="BF16" s="79">
        <f t="shared" si="45"/>
        <v>0</v>
      </c>
      <c r="BG16" s="79">
        <f t="shared" si="46"/>
        <v>0</v>
      </c>
      <c r="BH16" s="86">
        <f t="shared" si="47"/>
        <v>0</v>
      </c>
      <c r="BI16" s="80">
        <f t="shared" si="48"/>
        <v>0</v>
      </c>
      <c r="BJ16" s="75">
        <f t="shared" si="49"/>
        <v>0</v>
      </c>
      <c r="BK16" s="79">
        <f t="shared" si="50"/>
        <v>0</v>
      </c>
      <c r="BL16" s="86">
        <f t="shared" si="51"/>
        <v>0</v>
      </c>
      <c r="BM16" s="79">
        <f t="shared" si="52"/>
        <v>0</v>
      </c>
      <c r="BN16" s="80">
        <f t="shared" si="53"/>
        <v>0</v>
      </c>
      <c r="BO16" s="76">
        <f t="shared" si="54"/>
        <v>4</v>
      </c>
      <c r="BP16" s="2">
        <f t="shared" si="55"/>
        <v>0</v>
      </c>
      <c r="BQ16" s="74">
        <f t="shared" si="56"/>
        <v>0</v>
      </c>
      <c r="BR16" s="76">
        <f t="shared" si="57"/>
        <v>6</v>
      </c>
      <c r="BS16" s="2">
        <f t="shared" si="58"/>
        <v>0</v>
      </c>
      <c r="BT16" s="74">
        <f t="shared" si="59"/>
        <v>0</v>
      </c>
      <c r="BU16" s="75" t="str">
        <f t="shared" si="60"/>
        <v>Or</v>
      </c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ht="15">
      <c r="A17" s="2" t="s">
        <v>64</v>
      </c>
      <c r="B17" s="3" t="s">
        <v>139</v>
      </c>
      <c r="C17" s="2" t="str">
        <f t="shared" si="0"/>
        <v>Or</v>
      </c>
      <c r="E17" s="71" t="str">
        <f>'CI8'!$B$31</f>
        <v>Or</v>
      </c>
      <c r="F17" s="69" t="str">
        <f t="shared" si="1"/>
        <v>Or</v>
      </c>
      <c r="G17" s="68" t="str">
        <f>'CI8'!$B$46</f>
        <v>Or</v>
      </c>
      <c r="H17" s="68" t="str">
        <f>'CI8'!$B$61</f>
        <v>Or</v>
      </c>
      <c r="I17" s="2" t="str">
        <f>'CI8'!$B$76</f>
        <v>Argent</v>
      </c>
      <c r="J17" s="2" t="str">
        <f>'CI8'!$B$91</f>
        <v>Or</v>
      </c>
      <c r="K17" s="2" t="str">
        <f>'CI8'!$B$106</f>
        <v> </v>
      </c>
      <c r="L17" s="2" t="str">
        <f>'CI8'!$B$121</f>
        <v> </v>
      </c>
      <c r="M17" s="2" t="str">
        <f>'CI8'!$B$136</f>
        <v> </v>
      </c>
      <c r="N17" s="2" t="str">
        <f>'CI8'!$B$151</f>
        <v> </v>
      </c>
      <c r="O17" s="2">
        <f t="shared" si="2"/>
        <v>2</v>
      </c>
      <c r="P17" s="2">
        <f t="shared" si="3"/>
        <v>0</v>
      </c>
      <c r="Q17" s="74">
        <f t="shared" si="4"/>
        <v>0</v>
      </c>
      <c r="R17" s="2">
        <f t="shared" si="5"/>
        <v>1</v>
      </c>
      <c r="S17" s="2">
        <f t="shared" si="6"/>
        <v>0</v>
      </c>
      <c r="T17" s="74">
        <f t="shared" si="7"/>
        <v>0</v>
      </c>
      <c r="U17" s="2">
        <f t="shared" si="8"/>
        <v>1</v>
      </c>
      <c r="V17" s="2">
        <f t="shared" si="9"/>
        <v>0</v>
      </c>
      <c r="W17" s="74">
        <f t="shared" si="10"/>
        <v>0</v>
      </c>
      <c r="X17" s="2">
        <f t="shared" si="11"/>
        <v>0</v>
      </c>
      <c r="Y17" s="2">
        <f t="shared" si="12"/>
        <v>1</v>
      </c>
      <c r="Z17" s="74">
        <f t="shared" si="13"/>
        <v>0</v>
      </c>
      <c r="AA17" s="2">
        <f t="shared" si="14"/>
        <v>1</v>
      </c>
      <c r="AB17" s="2">
        <f t="shared" si="15"/>
        <v>0</v>
      </c>
      <c r="AC17" s="74">
        <f t="shared" si="16"/>
        <v>0</v>
      </c>
      <c r="AD17" s="2">
        <f t="shared" si="17"/>
        <v>0</v>
      </c>
      <c r="AE17" s="2">
        <f t="shared" si="18"/>
        <v>0</v>
      </c>
      <c r="AF17" s="74">
        <f t="shared" si="19"/>
        <v>0</v>
      </c>
      <c r="AG17" s="2">
        <f t="shared" si="20"/>
        <v>0</v>
      </c>
      <c r="AH17" s="2">
        <f t="shared" si="21"/>
        <v>0</v>
      </c>
      <c r="AI17" s="74">
        <f t="shared" si="22"/>
        <v>0</v>
      </c>
      <c r="AJ17" s="2">
        <f t="shared" si="23"/>
        <v>0</v>
      </c>
      <c r="AK17" s="2">
        <f t="shared" si="24"/>
        <v>0</v>
      </c>
      <c r="AL17" s="74">
        <f t="shared" si="25"/>
        <v>0</v>
      </c>
      <c r="AM17" s="2">
        <f t="shared" si="26"/>
        <v>0</v>
      </c>
      <c r="AN17" s="2">
        <f t="shared" si="27"/>
        <v>0</v>
      </c>
      <c r="AO17" s="74">
        <f t="shared" si="28"/>
        <v>0</v>
      </c>
      <c r="AP17" s="72">
        <f t="shared" si="29"/>
        <v>3</v>
      </c>
      <c r="AQ17" s="72">
        <f t="shared" si="30"/>
        <v>1</v>
      </c>
      <c r="AR17" s="72">
        <f t="shared" si="31"/>
        <v>0</v>
      </c>
      <c r="AS17" s="75">
        <f t="shared" si="32"/>
        <v>4</v>
      </c>
      <c r="AT17" s="75">
        <f t="shared" si="33"/>
        <v>2</v>
      </c>
      <c r="AU17" s="79">
        <f t="shared" si="34"/>
        <v>0</v>
      </c>
      <c r="AV17" s="80">
        <f t="shared" si="35"/>
        <v>0</v>
      </c>
      <c r="AW17" s="79">
        <f t="shared" si="36"/>
        <v>0</v>
      </c>
      <c r="AX17" s="80">
        <f t="shared" si="37"/>
        <v>0</v>
      </c>
      <c r="AY17" s="79">
        <f t="shared" si="38"/>
        <v>0</v>
      </c>
      <c r="AZ17" s="80">
        <f t="shared" si="39"/>
        <v>0</v>
      </c>
      <c r="BA17" s="75">
        <f t="shared" si="40"/>
        <v>0</v>
      </c>
      <c r="BB17" s="80">
        <f t="shared" si="41"/>
        <v>0</v>
      </c>
      <c r="BC17" s="75">
        <f t="shared" si="42"/>
        <v>0</v>
      </c>
      <c r="BD17" s="79">
        <f t="shared" si="43"/>
        <v>0</v>
      </c>
      <c r="BE17" s="80">
        <f t="shared" si="44"/>
        <v>0</v>
      </c>
      <c r="BF17" s="79">
        <f t="shared" si="45"/>
        <v>0</v>
      </c>
      <c r="BG17" s="79">
        <f t="shared" si="46"/>
        <v>0</v>
      </c>
      <c r="BH17" s="86">
        <f t="shared" si="47"/>
        <v>0</v>
      </c>
      <c r="BI17" s="80">
        <f t="shared" si="48"/>
        <v>0</v>
      </c>
      <c r="BJ17" s="75">
        <f t="shared" si="49"/>
        <v>0</v>
      </c>
      <c r="BK17" s="79">
        <f t="shared" si="50"/>
        <v>0</v>
      </c>
      <c r="BL17" s="86">
        <f t="shared" si="51"/>
        <v>0</v>
      </c>
      <c r="BM17" s="79">
        <f t="shared" si="52"/>
        <v>0</v>
      </c>
      <c r="BN17" s="80">
        <f t="shared" si="53"/>
        <v>0</v>
      </c>
      <c r="BO17" s="76">
        <f t="shared" si="54"/>
        <v>2</v>
      </c>
      <c r="BP17" s="2">
        <f t="shared" si="55"/>
        <v>0</v>
      </c>
      <c r="BQ17" s="74">
        <f t="shared" si="56"/>
        <v>0</v>
      </c>
      <c r="BR17" s="76">
        <f t="shared" si="57"/>
        <v>4</v>
      </c>
      <c r="BS17" s="2">
        <f t="shared" si="58"/>
        <v>0</v>
      </c>
      <c r="BT17" s="74">
        <f t="shared" si="59"/>
        <v>0</v>
      </c>
      <c r="BU17" s="75" t="str">
        <f t="shared" si="60"/>
        <v>Or</v>
      </c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154" ht="15">
      <c r="A18" s="2" t="s">
        <v>65</v>
      </c>
      <c r="B18" s="3" t="s">
        <v>140</v>
      </c>
      <c r="C18" s="2" t="str">
        <f t="shared" si="0"/>
        <v>Or</v>
      </c>
      <c r="E18" s="71" t="str">
        <f>'CI9'!$B$31</f>
        <v>Bronze</v>
      </c>
      <c r="F18" s="69" t="str">
        <f t="shared" si="1"/>
        <v>Bronze</v>
      </c>
      <c r="G18" s="68" t="str">
        <f>'CI9'!$B$46</f>
        <v>Argent</v>
      </c>
      <c r="H18" s="68" t="str">
        <f>'CI9'!$B$61</f>
        <v>Or</v>
      </c>
      <c r="I18" s="2" t="str">
        <f>'CI9'!$B$76</f>
        <v>Argent</v>
      </c>
      <c r="J18" s="2" t="str">
        <f>'CI9'!$B$91</f>
        <v>Or</v>
      </c>
      <c r="K18" s="2" t="str">
        <f>'CI9'!$B$106</f>
        <v>Argent</v>
      </c>
      <c r="L18" s="2" t="str">
        <f>'CI9'!$B$121</f>
        <v>Or</v>
      </c>
      <c r="M18" s="2" t="str">
        <f>'CI9'!$B$136</f>
        <v>Argent</v>
      </c>
      <c r="N18" s="2" t="str">
        <f>'CI9'!$B$151</f>
        <v> </v>
      </c>
      <c r="O18" s="2">
        <f t="shared" si="2"/>
        <v>0</v>
      </c>
      <c r="P18" s="2">
        <f t="shared" si="3"/>
        <v>0</v>
      </c>
      <c r="Q18" s="74">
        <f t="shared" si="4"/>
        <v>2</v>
      </c>
      <c r="R18" s="2">
        <f t="shared" si="5"/>
        <v>0</v>
      </c>
      <c r="S18" s="2">
        <f t="shared" si="6"/>
        <v>1</v>
      </c>
      <c r="T18" s="74">
        <f t="shared" si="7"/>
        <v>0</v>
      </c>
      <c r="U18" s="2">
        <f t="shared" si="8"/>
        <v>1</v>
      </c>
      <c r="V18" s="2">
        <f t="shared" si="9"/>
        <v>0</v>
      </c>
      <c r="W18" s="74">
        <f t="shared" si="10"/>
        <v>0</v>
      </c>
      <c r="X18" s="2">
        <f t="shared" si="11"/>
        <v>0</v>
      </c>
      <c r="Y18" s="2">
        <f t="shared" si="12"/>
        <v>1</v>
      </c>
      <c r="Z18" s="74">
        <f t="shared" si="13"/>
        <v>0</v>
      </c>
      <c r="AA18" s="2">
        <f t="shared" si="14"/>
        <v>1</v>
      </c>
      <c r="AB18" s="2">
        <f t="shared" si="15"/>
        <v>0</v>
      </c>
      <c r="AC18" s="74">
        <f t="shared" si="16"/>
        <v>0</v>
      </c>
      <c r="AD18" s="2">
        <f t="shared" si="17"/>
        <v>0</v>
      </c>
      <c r="AE18" s="2">
        <f t="shared" si="18"/>
        <v>1</v>
      </c>
      <c r="AF18" s="74">
        <f t="shared" si="19"/>
        <v>0</v>
      </c>
      <c r="AG18" s="2">
        <f t="shared" si="20"/>
        <v>1</v>
      </c>
      <c r="AH18" s="2">
        <f t="shared" si="21"/>
        <v>0</v>
      </c>
      <c r="AI18" s="74">
        <f t="shared" si="22"/>
        <v>0</v>
      </c>
      <c r="AJ18" s="2">
        <f t="shared" si="23"/>
        <v>0</v>
      </c>
      <c r="AK18" s="2">
        <f t="shared" si="24"/>
        <v>1</v>
      </c>
      <c r="AL18" s="74">
        <f t="shared" si="25"/>
        <v>0</v>
      </c>
      <c r="AM18" s="2">
        <f t="shared" si="26"/>
        <v>0</v>
      </c>
      <c r="AN18" s="2">
        <f t="shared" si="27"/>
        <v>0</v>
      </c>
      <c r="AO18" s="74">
        <f t="shared" si="28"/>
        <v>0</v>
      </c>
      <c r="AP18" s="72">
        <f t="shared" si="29"/>
        <v>3</v>
      </c>
      <c r="AQ18" s="72">
        <f t="shared" si="30"/>
        <v>4</v>
      </c>
      <c r="AR18" s="72">
        <f t="shared" si="31"/>
        <v>0</v>
      </c>
      <c r="AS18" s="75">
        <f t="shared" si="32"/>
        <v>7</v>
      </c>
      <c r="AT18" s="75">
        <f t="shared" si="33"/>
        <v>0</v>
      </c>
      <c r="AU18" s="79">
        <f t="shared" si="34"/>
        <v>0</v>
      </c>
      <c r="AV18" s="80">
        <f t="shared" si="35"/>
        <v>0</v>
      </c>
      <c r="AW18" s="79">
        <f t="shared" si="36"/>
        <v>0</v>
      </c>
      <c r="AX18" s="80">
        <f t="shared" si="37"/>
        <v>0</v>
      </c>
      <c r="AY18" s="79">
        <f t="shared" si="38"/>
        <v>0</v>
      </c>
      <c r="AZ18" s="80">
        <f t="shared" si="39"/>
        <v>0</v>
      </c>
      <c r="BA18" s="75">
        <f t="shared" si="40"/>
        <v>0</v>
      </c>
      <c r="BB18" s="80">
        <f t="shared" si="41"/>
        <v>0</v>
      </c>
      <c r="BC18" s="75">
        <f t="shared" si="42"/>
        <v>0</v>
      </c>
      <c r="BD18" s="79">
        <f t="shared" si="43"/>
        <v>3</v>
      </c>
      <c r="BE18" s="80">
        <f t="shared" si="44"/>
        <v>1</v>
      </c>
      <c r="BF18" s="79">
        <f t="shared" si="45"/>
        <v>0</v>
      </c>
      <c r="BG18" s="79">
        <f t="shared" si="46"/>
        <v>0</v>
      </c>
      <c r="BH18" s="86">
        <f t="shared" si="47"/>
        <v>0</v>
      </c>
      <c r="BI18" s="80">
        <f t="shared" si="48"/>
        <v>0</v>
      </c>
      <c r="BJ18" s="75">
        <f t="shared" si="49"/>
        <v>0</v>
      </c>
      <c r="BK18" s="79">
        <f t="shared" si="50"/>
        <v>0</v>
      </c>
      <c r="BL18" s="86">
        <f t="shared" si="51"/>
        <v>0</v>
      </c>
      <c r="BM18" s="79">
        <f t="shared" si="52"/>
        <v>0</v>
      </c>
      <c r="BN18" s="80">
        <f t="shared" si="53"/>
        <v>0</v>
      </c>
      <c r="BO18" s="76">
        <f t="shared" si="54"/>
        <v>3</v>
      </c>
      <c r="BP18" s="2">
        <f t="shared" si="55"/>
        <v>1</v>
      </c>
      <c r="BQ18" s="74">
        <f t="shared" si="56"/>
        <v>0</v>
      </c>
      <c r="BR18" s="76">
        <f t="shared" si="57"/>
        <v>3</v>
      </c>
      <c r="BS18" s="2">
        <f t="shared" si="58"/>
        <v>1</v>
      </c>
      <c r="BT18" s="74">
        <f t="shared" si="59"/>
        <v>2</v>
      </c>
      <c r="BU18" s="75" t="str">
        <f t="shared" si="60"/>
        <v>Or</v>
      </c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1:154" ht="15">
      <c r="A19" s="2" t="s">
        <v>66</v>
      </c>
      <c r="B19" s="3" t="s">
        <v>141</v>
      </c>
      <c r="C19" s="2" t="str">
        <f t="shared" si="0"/>
        <v> </v>
      </c>
      <c r="E19" s="71" t="str">
        <f>'CI10'!$B$31</f>
        <v> </v>
      </c>
      <c r="F19" s="69" t="str">
        <f t="shared" si="1"/>
        <v> </v>
      </c>
      <c r="G19" s="68" t="str">
        <f>'CI10'!$B$46</f>
        <v> </v>
      </c>
      <c r="H19" s="68" t="str">
        <f>'CI10'!$B$61</f>
        <v> </v>
      </c>
      <c r="I19" s="2" t="str">
        <f>'CI10'!$B$76</f>
        <v> </v>
      </c>
      <c r="J19" s="2" t="str">
        <f>'CI10'!$B$91</f>
        <v> </v>
      </c>
      <c r="K19" s="2" t="str">
        <f>'CI10'!$B$106</f>
        <v> </v>
      </c>
      <c r="L19" s="2" t="str">
        <f>'CI10'!$B$121</f>
        <v> </v>
      </c>
      <c r="M19" s="2" t="str">
        <f>'CI10'!$B$136</f>
        <v> </v>
      </c>
      <c r="N19" s="2" t="str">
        <f>'CI10'!$B$151</f>
        <v> </v>
      </c>
      <c r="O19" s="2">
        <f t="shared" si="2"/>
        <v>0</v>
      </c>
      <c r="P19" s="2">
        <f t="shared" si="3"/>
        <v>0</v>
      </c>
      <c r="Q19" s="74">
        <f t="shared" si="4"/>
        <v>0</v>
      </c>
      <c r="R19" s="2">
        <f t="shared" si="5"/>
        <v>0</v>
      </c>
      <c r="S19" s="2">
        <f t="shared" si="6"/>
        <v>0</v>
      </c>
      <c r="T19" s="74">
        <f t="shared" si="7"/>
        <v>0</v>
      </c>
      <c r="U19" s="2">
        <f t="shared" si="8"/>
        <v>0</v>
      </c>
      <c r="V19" s="2">
        <f t="shared" si="9"/>
        <v>0</v>
      </c>
      <c r="W19" s="74">
        <f t="shared" si="10"/>
        <v>0</v>
      </c>
      <c r="X19" s="2">
        <f t="shared" si="11"/>
        <v>0</v>
      </c>
      <c r="Y19" s="2">
        <f t="shared" si="12"/>
        <v>0</v>
      </c>
      <c r="Z19" s="74">
        <f t="shared" si="13"/>
        <v>0</v>
      </c>
      <c r="AA19" s="2">
        <f t="shared" si="14"/>
        <v>0</v>
      </c>
      <c r="AB19" s="2">
        <f t="shared" si="15"/>
        <v>0</v>
      </c>
      <c r="AC19" s="74">
        <f t="shared" si="16"/>
        <v>0</v>
      </c>
      <c r="AD19" s="2">
        <f t="shared" si="17"/>
        <v>0</v>
      </c>
      <c r="AE19" s="2">
        <f t="shared" si="18"/>
        <v>0</v>
      </c>
      <c r="AF19" s="74">
        <f t="shared" si="19"/>
        <v>0</v>
      </c>
      <c r="AG19" s="2">
        <f t="shared" si="20"/>
        <v>0</v>
      </c>
      <c r="AH19" s="2">
        <f t="shared" si="21"/>
        <v>0</v>
      </c>
      <c r="AI19" s="74">
        <f t="shared" si="22"/>
        <v>0</v>
      </c>
      <c r="AJ19" s="2">
        <f t="shared" si="23"/>
        <v>0</v>
      </c>
      <c r="AK19" s="2">
        <f t="shared" si="24"/>
        <v>0</v>
      </c>
      <c r="AL19" s="74">
        <f t="shared" si="25"/>
        <v>0</v>
      </c>
      <c r="AM19" s="2">
        <f t="shared" si="26"/>
        <v>0</v>
      </c>
      <c r="AN19" s="2">
        <f t="shared" si="27"/>
        <v>0</v>
      </c>
      <c r="AO19" s="74">
        <f t="shared" si="28"/>
        <v>0</v>
      </c>
      <c r="AP19" s="72">
        <f t="shared" si="29"/>
        <v>0</v>
      </c>
      <c r="AQ19" s="72">
        <f t="shared" si="30"/>
        <v>0</v>
      </c>
      <c r="AR19" s="72">
        <f t="shared" si="31"/>
        <v>0</v>
      </c>
      <c r="AS19" s="75">
        <f t="shared" si="32"/>
        <v>0</v>
      </c>
      <c r="AT19" s="75">
        <f t="shared" si="33"/>
        <v>0</v>
      </c>
      <c r="AU19" s="79">
        <f t="shared" si="34"/>
        <v>0</v>
      </c>
      <c r="AV19" s="80">
        <f t="shared" si="35"/>
        <v>0</v>
      </c>
      <c r="AW19" s="79">
        <f t="shared" si="36"/>
        <v>0</v>
      </c>
      <c r="AX19" s="80">
        <f t="shared" si="37"/>
        <v>0</v>
      </c>
      <c r="AY19" s="79">
        <f t="shared" si="38"/>
        <v>0</v>
      </c>
      <c r="AZ19" s="80">
        <f t="shared" si="39"/>
        <v>0</v>
      </c>
      <c r="BA19" s="75">
        <f t="shared" si="40"/>
        <v>0</v>
      </c>
      <c r="BB19" s="80">
        <f t="shared" si="41"/>
        <v>0</v>
      </c>
      <c r="BC19" s="75">
        <f t="shared" si="42"/>
        <v>0</v>
      </c>
      <c r="BD19" s="79">
        <f t="shared" si="43"/>
        <v>0</v>
      </c>
      <c r="BE19" s="80">
        <f t="shared" si="44"/>
        <v>0</v>
      </c>
      <c r="BF19" s="79">
        <f t="shared" si="45"/>
        <v>0</v>
      </c>
      <c r="BG19" s="79">
        <f t="shared" si="46"/>
        <v>0</v>
      </c>
      <c r="BH19" s="86">
        <f t="shared" si="47"/>
        <v>0</v>
      </c>
      <c r="BI19" s="80">
        <f t="shared" si="48"/>
        <v>0</v>
      </c>
      <c r="BJ19" s="75">
        <f t="shared" si="49"/>
        <v>0</v>
      </c>
      <c r="BK19" s="79">
        <f t="shared" si="50"/>
        <v>0</v>
      </c>
      <c r="BL19" s="86">
        <f t="shared" si="51"/>
        <v>0</v>
      </c>
      <c r="BM19" s="79">
        <f t="shared" si="52"/>
        <v>0</v>
      </c>
      <c r="BN19" s="80">
        <f t="shared" si="53"/>
        <v>0</v>
      </c>
      <c r="BO19" s="76">
        <f t="shared" si="54"/>
        <v>0</v>
      </c>
      <c r="BP19" s="2">
        <f t="shared" si="55"/>
        <v>0</v>
      </c>
      <c r="BQ19" s="74">
        <f t="shared" si="56"/>
        <v>0</v>
      </c>
      <c r="BR19" s="76">
        <f t="shared" si="57"/>
        <v>0</v>
      </c>
      <c r="BS19" s="2">
        <f t="shared" si="58"/>
        <v>0</v>
      </c>
      <c r="BT19" s="74">
        <f t="shared" si="59"/>
        <v>0</v>
      </c>
      <c r="BU19" s="75" t="str">
        <f t="shared" si="60"/>
        <v> </v>
      </c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spans="1:154" ht="15">
      <c r="A20" s="2" t="s">
        <v>67</v>
      </c>
      <c r="B20" s="3" t="s">
        <v>142</v>
      </c>
      <c r="C20" s="2" t="str">
        <f t="shared" si="0"/>
        <v>Bronze</v>
      </c>
      <c r="E20" s="71" t="str">
        <f>'CI11'!$B$31</f>
        <v>Bronze</v>
      </c>
      <c r="F20" s="69" t="str">
        <f t="shared" si="1"/>
        <v>Bronze</v>
      </c>
      <c r="G20" s="68" t="str">
        <f>'CI11'!$B$46</f>
        <v> </v>
      </c>
      <c r="H20" s="68" t="str">
        <f>'CI11'!$B$61</f>
        <v>Argent</v>
      </c>
      <c r="I20" s="2" t="str">
        <f>'CI11'!$B$76</f>
        <v>Bronze</v>
      </c>
      <c r="J20" s="2" t="str">
        <f>'CI11'!$B$91</f>
        <v>Or</v>
      </c>
      <c r="K20" s="2" t="str">
        <f>'CI11'!$B$106</f>
        <v>Bronze</v>
      </c>
      <c r="L20" s="2" t="str">
        <f>'CI11'!$B$121</f>
        <v> </v>
      </c>
      <c r="M20" s="2" t="str">
        <f>'CI11'!$B$136</f>
        <v> </v>
      </c>
      <c r="N20" s="2" t="str">
        <f>'CI11'!$B$151</f>
        <v> </v>
      </c>
      <c r="O20" s="2">
        <f t="shared" si="2"/>
        <v>0</v>
      </c>
      <c r="P20" s="2">
        <f t="shared" si="3"/>
        <v>0</v>
      </c>
      <c r="Q20" s="74">
        <f t="shared" si="4"/>
        <v>2</v>
      </c>
      <c r="R20" s="2">
        <f t="shared" si="5"/>
        <v>0</v>
      </c>
      <c r="S20" s="2">
        <f t="shared" si="6"/>
        <v>0</v>
      </c>
      <c r="T20" s="74">
        <f t="shared" si="7"/>
        <v>0</v>
      </c>
      <c r="U20" s="2">
        <f t="shared" si="8"/>
        <v>0</v>
      </c>
      <c r="V20" s="2">
        <f t="shared" si="9"/>
        <v>1</v>
      </c>
      <c r="W20" s="74">
        <f t="shared" si="10"/>
        <v>0</v>
      </c>
      <c r="X20" s="2">
        <f t="shared" si="11"/>
        <v>0</v>
      </c>
      <c r="Y20" s="2">
        <f t="shared" si="12"/>
        <v>0</v>
      </c>
      <c r="Z20" s="74">
        <f t="shared" si="13"/>
        <v>1</v>
      </c>
      <c r="AA20" s="2">
        <f t="shared" si="14"/>
        <v>1</v>
      </c>
      <c r="AB20" s="2">
        <f t="shared" si="15"/>
        <v>0</v>
      </c>
      <c r="AC20" s="74">
        <f t="shared" si="16"/>
        <v>0</v>
      </c>
      <c r="AD20" s="2">
        <f t="shared" si="17"/>
        <v>0</v>
      </c>
      <c r="AE20" s="2">
        <f t="shared" si="18"/>
        <v>0</v>
      </c>
      <c r="AF20" s="74">
        <f t="shared" si="19"/>
        <v>1</v>
      </c>
      <c r="AG20" s="2">
        <f t="shared" si="20"/>
        <v>0</v>
      </c>
      <c r="AH20" s="2">
        <f t="shared" si="21"/>
        <v>0</v>
      </c>
      <c r="AI20" s="74">
        <f t="shared" si="22"/>
        <v>0</v>
      </c>
      <c r="AJ20" s="2">
        <f t="shared" si="23"/>
        <v>0</v>
      </c>
      <c r="AK20" s="2">
        <f t="shared" si="24"/>
        <v>0</v>
      </c>
      <c r="AL20" s="74">
        <f t="shared" si="25"/>
        <v>0</v>
      </c>
      <c r="AM20" s="2">
        <f t="shared" si="26"/>
        <v>0</v>
      </c>
      <c r="AN20" s="2">
        <f t="shared" si="27"/>
        <v>0</v>
      </c>
      <c r="AO20" s="74">
        <f t="shared" si="28"/>
        <v>0</v>
      </c>
      <c r="AP20" s="72">
        <f t="shared" si="29"/>
        <v>1</v>
      </c>
      <c r="AQ20" s="72">
        <f t="shared" si="30"/>
        <v>1</v>
      </c>
      <c r="AR20" s="72">
        <f t="shared" si="31"/>
        <v>2</v>
      </c>
      <c r="AS20" s="75">
        <f t="shared" si="32"/>
        <v>4</v>
      </c>
      <c r="AT20" s="75">
        <f t="shared" si="33"/>
        <v>0</v>
      </c>
      <c r="AU20" s="79">
        <f t="shared" si="34"/>
        <v>1</v>
      </c>
      <c r="AV20" s="80">
        <f t="shared" si="35"/>
        <v>1</v>
      </c>
      <c r="AW20" s="79">
        <f t="shared" si="36"/>
        <v>0</v>
      </c>
      <c r="AX20" s="80">
        <f t="shared" si="37"/>
        <v>0</v>
      </c>
      <c r="AY20" s="79">
        <f t="shared" si="38"/>
        <v>0</v>
      </c>
      <c r="AZ20" s="80">
        <f t="shared" si="39"/>
        <v>0</v>
      </c>
      <c r="BA20" s="75">
        <f t="shared" si="40"/>
        <v>0</v>
      </c>
      <c r="BB20" s="80">
        <f t="shared" si="41"/>
        <v>0</v>
      </c>
      <c r="BC20" s="75">
        <f t="shared" si="42"/>
        <v>0</v>
      </c>
      <c r="BD20" s="79">
        <f t="shared" si="43"/>
        <v>0</v>
      </c>
      <c r="BE20" s="80">
        <f t="shared" si="44"/>
        <v>0</v>
      </c>
      <c r="BF20" s="79">
        <f t="shared" si="45"/>
        <v>0</v>
      </c>
      <c r="BG20" s="79">
        <f t="shared" si="46"/>
        <v>0</v>
      </c>
      <c r="BH20" s="86">
        <f t="shared" si="47"/>
        <v>0</v>
      </c>
      <c r="BI20" s="80">
        <f t="shared" si="48"/>
        <v>0</v>
      </c>
      <c r="BJ20" s="75">
        <f t="shared" si="49"/>
        <v>0</v>
      </c>
      <c r="BK20" s="79">
        <f t="shared" si="50"/>
        <v>0</v>
      </c>
      <c r="BL20" s="86">
        <f t="shared" si="51"/>
        <v>0</v>
      </c>
      <c r="BM20" s="79">
        <f t="shared" si="52"/>
        <v>0</v>
      </c>
      <c r="BN20" s="80">
        <f t="shared" si="53"/>
        <v>0</v>
      </c>
      <c r="BO20" s="76">
        <f t="shared" si="54"/>
        <v>1</v>
      </c>
      <c r="BP20" s="2">
        <f t="shared" si="55"/>
        <v>1</v>
      </c>
      <c r="BQ20" s="74">
        <f t="shared" si="56"/>
        <v>0</v>
      </c>
      <c r="BR20" s="76">
        <f t="shared" si="57"/>
        <v>1</v>
      </c>
      <c r="BS20" s="2">
        <f t="shared" si="58"/>
        <v>1</v>
      </c>
      <c r="BT20" s="74">
        <f t="shared" si="59"/>
        <v>2</v>
      </c>
      <c r="BU20" s="75" t="str">
        <f t="shared" si="60"/>
        <v>Bronze</v>
      </c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ht="15">
      <c r="A21" s="2" t="s">
        <v>68</v>
      </c>
      <c r="B21" s="3" t="s">
        <v>143</v>
      </c>
      <c r="C21" s="2" t="str">
        <f t="shared" si="0"/>
        <v>Or</v>
      </c>
      <c r="E21" s="71" t="str">
        <f>'CI12'!$B$31</f>
        <v>Argent</v>
      </c>
      <c r="F21" s="69" t="str">
        <f t="shared" si="1"/>
        <v>Argent</v>
      </c>
      <c r="G21" s="68" t="str">
        <f>'CI12'!$B$46</f>
        <v>Or</v>
      </c>
      <c r="H21" s="68" t="str">
        <f>'CI12'!$B$61</f>
        <v>Or</v>
      </c>
      <c r="I21" s="2" t="str">
        <f>'CI12'!$B$76</f>
        <v>FORFAIT</v>
      </c>
      <c r="J21" s="2" t="str">
        <f>'CI12'!$B$91</f>
        <v>Bronze</v>
      </c>
      <c r="K21" s="2" t="str">
        <f>'CI12'!$B$106</f>
        <v>Bronze</v>
      </c>
      <c r="L21" s="2" t="str">
        <f>'CI12'!$B$121</f>
        <v>Or</v>
      </c>
      <c r="M21" s="2" t="str">
        <f>'CI12'!$B$136</f>
        <v>Or</v>
      </c>
      <c r="N21" s="2" t="str">
        <f>'CI12'!$B$151</f>
        <v> </v>
      </c>
      <c r="O21" s="2">
        <f t="shared" si="2"/>
        <v>0</v>
      </c>
      <c r="P21" s="2">
        <f t="shared" si="3"/>
        <v>2</v>
      </c>
      <c r="Q21" s="74">
        <f t="shared" si="4"/>
        <v>0</v>
      </c>
      <c r="R21" s="2">
        <f t="shared" si="5"/>
        <v>1</v>
      </c>
      <c r="S21" s="2">
        <f t="shared" si="6"/>
        <v>0</v>
      </c>
      <c r="T21" s="74">
        <f t="shared" si="7"/>
        <v>0</v>
      </c>
      <c r="U21" s="2">
        <f t="shared" si="8"/>
        <v>1</v>
      </c>
      <c r="V21" s="2">
        <f t="shared" si="9"/>
        <v>0</v>
      </c>
      <c r="W21" s="74">
        <f t="shared" si="10"/>
        <v>0</v>
      </c>
      <c r="X21" s="2">
        <f t="shared" si="11"/>
        <v>0</v>
      </c>
      <c r="Y21" s="2">
        <f t="shared" si="12"/>
        <v>0</v>
      </c>
      <c r="Z21" s="74">
        <f t="shared" si="13"/>
        <v>0</v>
      </c>
      <c r="AA21" s="2">
        <f t="shared" si="14"/>
        <v>0</v>
      </c>
      <c r="AB21" s="2">
        <f t="shared" si="15"/>
        <v>0</v>
      </c>
      <c r="AC21" s="74">
        <f t="shared" si="16"/>
        <v>1</v>
      </c>
      <c r="AD21" s="2">
        <f t="shared" si="17"/>
        <v>0</v>
      </c>
      <c r="AE21" s="2">
        <f t="shared" si="18"/>
        <v>0</v>
      </c>
      <c r="AF21" s="74">
        <f t="shared" si="19"/>
        <v>1</v>
      </c>
      <c r="AG21" s="2">
        <f t="shared" si="20"/>
        <v>1</v>
      </c>
      <c r="AH21" s="2">
        <f t="shared" si="21"/>
        <v>0</v>
      </c>
      <c r="AI21" s="74">
        <f t="shared" si="22"/>
        <v>0</v>
      </c>
      <c r="AJ21" s="2">
        <f t="shared" si="23"/>
        <v>1</v>
      </c>
      <c r="AK21" s="2">
        <f t="shared" si="24"/>
        <v>0</v>
      </c>
      <c r="AL21" s="74">
        <f t="shared" si="25"/>
        <v>0</v>
      </c>
      <c r="AM21" s="2">
        <f t="shared" si="26"/>
        <v>0</v>
      </c>
      <c r="AN21" s="2">
        <f t="shared" si="27"/>
        <v>0</v>
      </c>
      <c r="AO21" s="74">
        <f t="shared" si="28"/>
        <v>0</v>
      </c>
      <c r="AP21" s="72">
        <f t="shared" si="29"/>
        <v>4</v>
      </c>
      <c r="AQ21" s="72">
        <f t="shared" si="30"/>
        <v>0</v>
      </c>
      <c r="AR21" s="72">
        <f t="shared" si="31"/>
        <v>2</v>
      </c>
      <c r="AS21" s="75">
        <f t="shared" si="32"/>
        <v>6</v>
      </c>
      <c r="AT21" s="75">
        <f t="shared" si="33"/>
        <v>0</v>
      </c>
      <c r="AU21" s="79">
        <f t="shared" si="34"/>
        <v>0</v>
      </c>
      <c r="AV21" s="80">
        <f t="shared" si="35"/>
        <v>0</v>
      </c>
      <c r="AW21" s="79">
        <f t="shared" si="36"/>
        <v>0</v>
      </c>
      <c r="AX21" s="80">
        <f t="shared" si="37"/>
        <v>0</v>
      </c>
      <c r="AY21" s="79">
        <f t="shared" si="38"/>
        <v>0</v>
      </c>
      <c r="AZ21" s="80">
        <f t="shared" si="39"/>
        <v>0</v>
      </c>
      <c r="BA21" s="75">
        <f t="shared" si="40"/>
        <v>0</v>
      </c>
      <c r="BB21" s="80">
        <f t="shared" si="41"/>
        <v>0</v>
      </c>
      <c r="BC21" s="75">
        <f t="shared" si="42"/>
        <v>4</v>
      </c>
      <c r="BD21" s="79">
        <f t="shared" si="43"/>
        <v>0</v>
      </c>
      <c r="BE21" s="80">
        <f t="shared" si="44"/>
        <v>0</v>
      </c>
      <c r="BF21" s="79">
        <f t="shared" si="45"/>
        <v>0</v>
      </c>
      <c r="BG21" s="79">
        <f t="shared" si="46"/>
        <v>0</v>
      </c>
      <c r="BH21" s="86">
        <f t="shared" si="47"/>
        <v>0</v>
      </c>
      <c r="BI21" s="80">
        <f t="shared" si="48"/>
        <v>0</v>
      </c>
      <c r="BJ21" s="75">
        <f t="shared" si="49"/>
        <v>0</v>
      </c>
      <c r="BK21" s="79">
        <f t="shared" si="50"/>
        <v>0</v>
      </c>
      <c r="BL21" s="86">
        <f t="shared" si="51"/>
        <v>0</v>
      </c>
      <c r="BM21" s="79">
        <f t="shared" si="52"/>
        <v>0</v>
      </c>
      <c r="BN21" s="80">
        <f t="shared" si="53"/>
        <v>0</v>
      </c>
      <c r="BO21" s="76">
        <f t="shared" si="54"/>
        <v>4</v>
      </c>
      <c r="BP21" s="2">
        <f t="shared" si="55"/>
        <v>0</v>
      </c>
      <c r="BQ21" s="74">
        <f t="shared" si="56"/>
        <v>0</v>
      </c>
      <c r="BR21" s="76">
        <f t="shared" si="57"/>
        <v>4</v>
      </c>
      <c r="BS21" s="2">
        <f t="shared" si="58"/>
        <v>2</v>
      </c>
      <c r="BT21" s="74">
        <f t="shared" si="59"/>
        <v>0</v>
      </c>
      <c r="BU21" s="75" t="str">
        <f t="shared" si="60"/>
        <v>Or</v>
      </c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ht="15">
      <c r="A22" s="2" t="s">
        <v>69</v>
      </c>
      <c r="B22" s="3" t="s">
        <v>144</v>
      </c>
      <c r="C22" s="2" t="str">
        <f t="shared" si="0"/>
        <v>Or</v>
      </c>
      <c r="E22" s="71" t="str">
        <f>'CI13'!$B$31</f>
        <v>Or</v>
      </c>
      <c r="F22" s="69" t="str">
        <f t="shared" si="1"/>
        <v>Or</v>
      </c>
      <c r="G22" s="68" t="str">
        <f>'CI13'!$B$46</f>
        <v>Bronze</v>
      </c>
      <c r="H22" s="68" t="str">
        <f>'CI13'!$B$61</f>
        <v>Bronze</v>
      </c>
      <c r="I22" s="2" t="str">
        <f>'CI13'!$B$76</f>
        <v>Bronze</v>
      </c>
      <c r="J22" s="2" t="str">
        <f>'CI13'!$B$91</f>
        <v>Argent</v>
      </c>
      <c r="K22" s="2" t="str">
        <f>'CI13'!$B$106</f>
        <v> </v>
      </c>
      <c r="L22" s="2" t="str">
        <f>'CI13'!$B$121</f>
        <v> </v>
      </c>
      <c r="M22" s="2" t="str">
        <f>'CI13'!$B$136</f>
        <v> </v>
      </c>
      <c r="N22" s="2" t="str">
        <f>'CI13'!$B$151</f>
        <v> </v>
      </c>
      <c r="O22" s="2">
        <f t="shared" si="2"/>
        <v>2</v>
      </c>
      <c r="P22" s="2">
        <f t="shared" si="3"/>
        <v>0</v>
      </c>
      <c r="Q22" s="74">
        <f t="shared" si="4"/>
        <v>0</v>
      </c>
      <c r="R22" s="2">
        <f t="shared" si="5"/>
        <v>0</v>
      </c>
      <c r="S22" s="2">
        <f t="shared" si="6"/>
        <v>0</v>
      </c>
      <c r="T22" s="74">
        <f t="shared" si="7"/>
        <v>1</v>
      </c>
      <c r="U22" s="2">
        <f t="shared" si="8"/>
        <v>0</v>
      </c>
      <c r="V22" s="2">
        <f t="shared" si="9"/>
        <v>0</v>
      </c>
      <c r="W22" s="74">
        <f t="shared" si="10"/>
        <v>1</v>
      </c>
      <c r="X22" s="2">
        <f t="shared" si="11"/>
        <v>0</v>
      </c>
      <c r="Y22" s="2">
        <f t="shared" si="12"/>
        <v>0</v>
      </c>
      <c r="Z22" s="74">
        <f t="shared" si="13"/>
        <v>1</v>
      </c>
      <c r="AA22" s="2">
        <f t="shared" si="14"/>
        <v>0</v>
      </c>
      <c r="AB22" s="2">
        <f t="shared" si="15"/>
        <v>1</v>
      </c>
      <c r="AC22" s="74">
        <f t="shared" si="16"/>
        <v>0</v>
      </c>
      <c r="AD22" s="2">
        <f t="shared" si="17"/>
        <v>0</v>
      </c>
      <c r="AE22" s="2">
        <f t="shared" si="18"/>
        <v>0</v>
      </c>
      <c r="AF22" s="74">
        <f t="shared" si="19"/>
        <v>0</v>
      </c>
      <c r="AG22" s="2">
        <f t="shared" si="20"/>
        <v>0</v>
      </c>
      <c r="AH22" s="2">
        <f t="shared" si="21"/>
        <v>0</v>
      </c>
      <c r="AI22" s="74">
        <f t="shared" si="22"/>
        <v>0</v>
      </c>
      <c r="AJ22" s="2">
        <f t="shared" si="23"/>
        <v>0</v>
      </c>
      <c r="AK22" s="2">
        <f t="shared" si="24"/>
        <v>0</v>
      </c>
      <c r="AL22" s="74">
        <f t="shared" si="25"/>
        <v>0</v>
      </c>
      <c r="AM22" s="2">
        <f t="shared" si="26"/>
        <v>0</v>
      </c>
      <c r="AN22" s="2">
        <f t="shared" si="27"/>
        <v>0</v>
      </c>
      <c r="AO22" s="74">
        <f t="shared" si="28"/>
        <v>0</v>
      </c>
      <c r="AP22" s="72">
        <f t="shared" si="29"/>
        <v>0</v>
      </c>
      <c r="AQ22" s="72">
        <f t="shared" si="30"/>
        <v>1</v>
      </c>
      <c r="AR22" s="72">
        <f t="shared" si="31"/>
        <v>3</v>
      </c>
      <c r="AS22" s="75">
        <f t="shared" si="32"/>
        <v>4</v>
      </c>
      <c r="AT22" s="75">
        <f t="shared" si="33"/>
        <v>0</v>
      </c>
      <c r="AU22" s="79">
        <f t="shared" si="34"/>
        <v>0</v>
      </c>
      <c r="AV22" s="80">
        <f t="shared" si="35"/>
        <v>0</v>
      </c>
      <c r="AW22" s="79">
        <f t="shared" si="36"/>
        <v>0</v>
      </c>
      <c r="AX22" s="80">
        <f t="shared" si="37"/>
        <v>0</v>
      </c>
      <c r="AY22" s="79">
        <f t="shared" si="38"/>
        <v>1</v>
      </c>
      <c r="AZ22" s="80">
        <f t="shared" si="39"/>
        <v>1</v>
      </c>
      <c r="BA22" s="75">
        <f t="shared" si="40"/>
        <v>0</v>
      </c>
      <c r="BB22" s="80">
        <f t="shared" si="41"/>
        <v>0</v>
      </c>
      <c r="BC22" s="75">
        <f t="shared" si="42"/>
        <v>0</v>
      </c>
      <c r="BD22" s="79">
        <f t="shared" si="43"/>
        <v>0</v>
      </c>
      <c r="BE22" s="80">
        <f t="shared" si="44"/>
        <v>0</v>
      </c>
      <c r="BF22" s="79">
        <f t="shared" si="45"/>
        <v>0</v>
      </c>
      <c r="BG22" s="79">
        <f t="shared" si="46"/>
        <v>0</v>
      </c>
      <c r="BH22" s="86">
        <f t="shared" si="47"/>
        <v>0</v>
      </c>
      <c r="BI22" s="80">
        <f t="shared" si="48"/>
        <v>0</v>
      </c>
      <c r="BJ22" s="75">
        <f t="shared" si="49"/>
        <v>0</v>
      </c>
      <c r="BK22" s="79">
        <f t="shared" si="50"/>
        <v>0</v>
      </c>
      <c r="BL22" s="86">
        <f t="shared" si="51"/>
        <v>0</v>
      </c>
      <c r="BM22" s="79">
        <f t="shared" si="52"/>
        <v>0</v>
      </c>
      <c r="BN22" s="80">
        <f t="shared" si="53"/>
        <v>0</v>
      </c>
      <c r="BO22" s="76">
        <f t="shared" si="54"/>
        <v>0</v>
      </c>
      <c r="BP22" s="2">
        <f t="shared" si="55"/>
        <v>1</v>
      </c>
      <c r="BQ22" s="74">
        <f t="shared" si="56"/>
        <v>1</v>
      </c>
      <c r="BR22" s="76">
        <f t="shared" si="57"/>
        <v>2</v>
      </c>
      <c r="BS22" s="2">
        <f t="shared" si="58"/>
        <v>1</v>
      </c>
      <c r="BT22" s="74">
        <f t="shared" si="59"/>
        <v>1</v>
      </c>
      <c r="BU22" s="75" t="str">
        <f t="shared" si="60"/>
        <v>Or</v>
      </c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ht="15">
      <c r="A23" s="2" t="s">
        <v>70</v>
      </c>
      <c r="B23" s="3" t="s">
        <v>145</v>
      </c>
      <c r="C23" s="2" t="str">
        <f t="shared" si="0"/>
        <v>Or</v>
      </c>
      <c r="E23" s="71" t="str">
        <f>'CI14'!$B$31</f>
        <v>Argent</v>
      </c>
      <c r="F23" s="69" t="str">
        <f t="shared" si="1"/>
        <v>Argent</v>
      </c>
      <c r="G23" s="68" t="str">
        <f>'CI14'!$B$46</f>
        <v>Or</v>
      </c>
      <c r="H23" s="68" t="str">
        <f>'CI14'!$B$61</f>
        <v>Argent</v>
      </c>
      <c r="I23" s="2" t="str">
        <f>'CI14'!$B$76</f>
        <v>Argent</v>
      </c>
      <c r="J23" s="2" t="str">
        <f>'CI14'!$B$91</f>
        <v>Or</v>
      </c>
      <c r="K23" s="2" t="str">
        <f>'CI14'!$B$106</f>
        <v>Or</v>
      </c>
      <c r="L23" s="2" t="str">
        <f>'CI14'!$B$121</f>
        <v> </v>
      </c>
      <c r="M23" s="2" t="str">
        <f>'CI14'!$B$136</f>
        <v> </v>
      </c>
      <c r="N23" s="2" t="str">
        <f>'CI14'!$B$151</f>
        <v> </v>
      </c>
      <c r="O23" s="2">
        <f t="shared" si="2"/>
        <v>0</v>
      </c>
      <c r="P23" s="2">
        <f t="shared" si="3"/>
        <v>2</v>
      </c>
      <c r="Q23" s="74">
        <f t="shared" si="4"/>
        <v>0</v>
      </c>
      <c r="R23" s="2">
        <f t="shared" si="5"/>
        <v>1</v>
      </c>
      <c r="S23" s="2">
        <f t="shared" si="6"/>
        <v>0</v>
      </c>
      <c r="T23" s="74">
        <f t="shared" si="7"/>
        <v>0</v>
      </c>
      <c r="U23" s="2">
        <f t="shared" si="8"/>
        <v>0</v>
      </c>
      <c r="V23" s="2">
        <f t="shared" si="9"/>
        <v>1</v>
      </c>
      <c r="W23" s="74">
        <f t="shared" si="10"/>
        <v>0</v>
      </c>
      <c r="X23" s="2">
        <f t="shared" si="11"/>
        <v>0</v>
      </c>
      <c r="Y23" s="2">
        <f t="shared" si="12"/>
        <v>1</v>
      </c>
      <c r="Z23" s="74">
        <f t="shared" si="13"/>
        <v>0</v>
      </c>
      <c r="AA23" s="2">
        <f t="shared" si="14"/>
        <v>1</v>
      </c>
      <c r="AB23" s="2">
        <f t="shared" si="15"/>
        <v>0</v>
      </c>
      <c r="AC23" s="74">
        <f t="shared" si="16"/>
        <v>0</v>
      </c>
      <c r="AD23" s="2">
        <f t="shared" si="17"/>
        <v>1</v>
      </c>
      <c r="AE23" s="2">
        <f t="shared" si="18"/>
        <v>0</v>
      </c>
      <c r="AF23" s="74">
        <f t="shared" si="19"/>
        <v>0</v>
      </c>
      <c r="AG23" s="2">
        <f t="shared" si="20"/>
        <v>0</v>
      </c>
      <c r="AH23" s="2">
        <f t="shared" si="21"/>
        <v>0</v>
      </c>
      <c r="AI23" s="74">
        <f t="shared" si="22"/>
        <v>0</v>
      </c>
      <c r="AJ23" s="2">
        <f t="shared" si="23"/>
        <v>0</v>
      </c>
      <c r="AK23" s="2">
        <f t="shared" si="24"/>
        <v>0</v>
      </c>
      <c r="AL23" s="74">
        <f t="shared" si="25"/>
        <v>0</v>
      </c>
      <c r="AM23" s="2">
        <f t="shared" si="26"/>
        <v>0</v>
      </c>
      <c r="AN23" s="2">
        <f t="shared" si="27"/>
        <v>0</v>
      </c>
      <c r="AO23" s="74">
        <f t="shared" si="28"/>
        <v>0</v>
      </c>
      <c r="AP23" s="72">
        <f t="shared" si="29"/>
        <v>3</v>
      </c>
      <c r="AQ23" s="72">
        <f t="shared" si="30"/>
        <v>2</v>
      </c>
      <c r="AR23" s="72">
        <f t="shared" si="31"/>
        <v>0</v>
      </c>
      <c r="AS23" s="75">
        <f t="shared" si="32"/>
        <v>5</v>
      </c>
      <c r="AT23" s="75">
        <f t="shared" si="33"/>
        <v>0</v>
      </c>
      <c r="AU23" s="79">
        <f t="shared" si="34"/>
        <v>0</v>
      </c>
      <c r="AV23" s="80">
        <f t="shared" si="35"/>
        <v>0</v>
      </c>
      <c r="AW23" s="79">
        <f t="shared" si="36"/>
        <v>0</v>
      </c>
      <c r="AX23" s="80">
        <f t="shared" si="37"/>
        <v>0</v>
      </c>
      <c r="AY23" s="79">
        <f t="shared" si="38"/>
        <v>0</v>
      </c>
      <c r="AZ23" s="80">
        <f t="shared" si="39"/>
        <v>0</v>
      </c>
      <c r="BA23" s="75">
        <f t="shared" si="40"/>
        <v>0</v>
      </c>
      <c r="BB23" s="80">
        <f t="shared" si="41"/>
        <v>0</v>
      </c>
      <c r="BC23" s="75">
        <f t="shared" si="42"/>
        <v>0</v>
      </c>
      <c r="BD23" s="79">
        <f t="shared" si="43"/>
        <v>3</v>
      </c>
      <c r="BE23" s="80">
        <f t="shared" si="44"/>
        <v>1</v>
      </c>
      <c r="BF23" s="79">
        <f t="shared" si="45"/>
        <v>0</v>
      </c>
      <c r="BG23" s="79">
        <f t="shared" si="46"/>
        <v>0</v>
      </c>
      <c r="BH23" s="86">
        <f t="shared" si="47"/>
        <v>0</v>
      </c>
      <c r="BI23" s="80">
        <f t="shared" si="48"/>
        <v>0</v>
      </c>
      <c r="BJ23" s="75">
        <f t="shared" si="49"/>
        <v>0</v>
      </c>
      <c r="BK23" s="79">
        <f t="shared" si="50"/>
        <v>0</v>
      </c>
      <c r="BL23" s="86">
        <f t="shared" si="51"/>
        <v>0</v>
      </c>
      <c r="BM23" s="79">
        <f t="shared" si="52"/>
        <v>0</v>
      </c>
      <c r="BN23" s="80">
        <f t="shared" si="53"/>
        <v>0</v>
      </c>
      <c r="BO23" s="76">
        <f t="shared" si="54"/>
        <v>3</v>
      </c>
      <c r="BP23" s="2">
        <f t="shared" si="55"/>
        <v>1</v>
      </c>
      <c r="BQ23" s="74">
        <f t="shared" si="56"/>
        <v>0</v>
      </c>
      <c r="BR23" s="76">
        <f t="shared" si="57"/>
        <v>3</v>
      </c>
      <c r="BS23" s="2">
        <f t="shared" si="58"/>
        <v>3</v>
      </c>
      <c r="BT23" s="74">
        <f t="shared" si="59"/>
        <v>0</v>
      </c>
      <c r="BU23" s="75" t="str">
        <f t="shared" si="60"/>
        <v>Or</v>
      </c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ht="15">
      <c r="A24" s="2" t="s">
        <v>71</v>
      </c>
      <c r="B24" s="3" t="s">
        <v>146</v>
      </c>
      <c r="C24" s="2" t="str">
        <f t="shared" si="0"/>
        <v>Or</v>
      </c>
      <c r="E24" s="71" t="str">
        <f>'CI15'!$B$31</f>
        <v>Or</v>
      </c>
      <c r="F24" s="69" t="str">
        <f t="shared" si="1"/>
        <v>Or</v>
      </c>
      <c r="G24" s="68" t="str">
        <f>'CI15'!$B$46</f>
        <v>Argent</v>
      </c>
      <c r="H24" s="68" t="str">
        <f>'CI15'!$B$61</f>
        <v>Argent</v>
      </c>
      <c r="I24" s="2" t="str">
        <f>'CI15'!$B$76</f>
        <v>Or</v>
      </c>
      <c r="J24" s="2" t="str">
        <f>'CI15'!$B$91</f>
        <v>Or</v>
      </c>
      <c r="K24" s="2" t="str">
        <f>'CI15'!$B$106</f>
        <v>Or</v>
      </c>
      <c r="L24" s="2" t="str">
        <f>'CI15'!$B$121</f>
        <v>Or</v>
      </c>
      <c r="M24" s="2" t="str">
        <f>'CI15'!$B$136</f>
        <v>Or</v>
      </c>
      <c r="N24" s="2" t="str">
        <f>'CI15'!$B$151</f>
        <v> </v>
      </c>
      <c r="O24" s="2">
        <f t="shared" si="2"/>
        <v>2</v>
      </c>
      <c r="P24" s="2">
        <f t="shared" si="3"/>
        <v>0</v>
      </c>
      <c r="Q24" s="74">
        <f t="shared" si="4"/>
        <v>0</v>
      </c>
      <c r="R24" s="2">
        <f t="shared" si="5"/>
        <v>0</v>
      </c>
      <c r="S24" s="2">
        <f t="shared" si="6"/>
        <v>1</v>
      </c>
      <c r="T24" s="74">
        <f t="shared" si="7"/>
        <v>0</v>
      </c>
      <c r="U24" s="2">
        <f t="shared" si="8"/>
        <v>0</v>
      </c>
      <c r="V24" s="2">
        <f t="shared" si="9"/>
        <v>1</v>
      </c>
      <c r="W24" s="74">
        <f t="shared" si="10"/>
        <v>0</v>
      </c>
      <c r="X24" s="2">
        <f t="shared" si="11"/>
        <v>1</v>
      </c>
      <c r="Y24" s="2">
        <f t="shared" si="12"/>
        <v>0</v>
      </c>
      <c r="Z24" s="74">
        <f t="shared" si="13"/>
        <v>0</v>
      </c>
      <c r="AA24" s="2">
        <f t="shared" si="14"/>
        <v>1</v>
      </c>
      <c r="AB24" s="2">
        <f t="shared" si="15"/>
        <v>0</v>
      </c>
      <c r="AC24" s="74">
        <f t="shared" si="16"/>
        <v>0</v>
      </c>
      <c r="AD24" s="2">
        <f t="shared" si="17"/>
        <v>1</v>
      </c>
      <c r="AE24" s="2">
        <f t="shared" si="18"/>
        <v>0</v>
      </c>
      <c r="AF24" s="74">
        <f t="shared" si="19"/>
        <v>0</v>
      </c>
      <c r="AG24" s="2">
        <f t="shared" si="20"/>
        <v>1</v>
      </c>
      <c r="AH24" s="2">
        <f t="shared" si="21"/>
        <v>0</v>
      </c>
      <c r="AI24" s="74">
        <f t="shared" si="22"/>
        <v>0</v>
      </c>
      <c r="AJ24" s="2">
        <f t="shared" si="23"/>
        <v>1</v>
      </c>
      <c r="AK24" s="2">
        <f t="shared" si="24"/>
        <v>0</v>
      </c>
      <c r="AL24" s="74">
        <f t="shared" si="25"/>
        <v>0</v>
      </c>
      <c r="AM24" s="2">
        <f t="shared" si="26"/>
        <v>0</v>
      </c>
      <c r="AN24" s="2">
        <f t="shared" si="27"/>
        <v>0</v>
      </c>
      <c r="AO24" s="74">
        <f t="shared" si="28"/>
        <v>0</v>
      </c>
      <c r="AP24" s="72">
        <f t="shared" si="29"/>
        <v>5</v>
      </c>
      <c r="AQ24" s="72">
        <f t="shared" si="30"/>
        <v>2</v>
      </c>
      <c r="AR24" s="72">
        <f t="shared" si="31"/>
        <v>0</v>
      </c>
      <c r="AS24" s="75">
        <f t="shared" si="32"/>
        <v>7</v>
      </c>
      <c r="AT24" s="75">
        <f t="shared" si="33"/>
        <v>0</v>
      </c>
      <c r="AU24" s="79">
        <f t="shared" si="34"/>
        <v>0</v>
      </c>
      <c r="AV24" s="80">
        <f t="shared" si="35"/>
        <v>0</v>
      </c>
      <c r="AW24" s="79">
        <f t="shared" si="36"/>
        <v>0</v>
      </c>
      <c r="AX24" s="80">
        <f t="shared" si="37"/>
        <v>0</v>
      </c>
      <c r="AY24" s="79">
        <f t="shared" si="38"/>
        <v>0</v>
      </c>
      <c r="AZ24" s="80">
        <f t="shared" si="39"/>
        <v>0</v>
      </c>
      <c r="BA24" s="75">
        <f t="shared" si="40"/>
        <v>0</v>
      </c>
      <c r="BB24" s="80">
        <f t="shared" si="41"/>
        <v>0</v>
      </c>
      <c r="BC24" s="75">
        <f t="shared" si="42"/>
        <v>4</v>
      </c>
      <c r="BD24" s="79">
        <f t="shared" si="43"/>
        <v>0</v>
      </c>
      <c r="BE24" s="80">
        <f t="shared" si="44"/>
        <v>0</v>
      </c>
      <c r="BF24" s="79">
        <f t="shared" si="45"/>
        <v>0</v>
      </c>
      <c r="BG24" s="79">
        <f t="shared" si="46"/>
        <v>0</v>
      </c>
      <c r="BH24" s="86">
        <f t="shared" si="47"/>
        <v>0</v>
      </c>
      <c r="BI24" s="80">
        <f t="shared" si="48"/>
        <v>0</v>
      </c>
      <c r="BJ24" s="75">
        <f t="shared" si="49"/>
        <v>0</v>
      </c>
      <c r="BK24" s="79">
        <f t="shared" si="50"/>
        <v>0</v>
      </c>
      <c r="BL24" s="86">
        <f t="shared" si="51"/>
        <v>0</v>
      </c>
      <c r="BM24" s="79">
        <f t="shared" si="52"/>
        <v>0</v>
      </c>
      <c r="BN24" s="80">
        <f t="shared" si="53"/>
        <v>0</v>
      </c>
      <c r="BO24" s="76">
        <f t="shared" si="54"/>
        <v>4</v>
      </c>
      <c r="BP24" s="2">
        <f t="shared" si="55"/>
        <v>0</v>
      </c>
      <c r="BQ24" s="74">
        <f t="shared" si="56"/>
        <v>0</v>
      </c>
      <c r="BR24" s="76">
        <f t="shared" si="57"/>
        <v>6</v>
      </c>
      <c r="BS24" s="2">
        <f t="shared" si="58"/>
        <v>0</v>
      </c>
      <c r="BT24" s="74">
        <f t="shared" si="59"/>
        <v>0</v>
      </c>
      <c r="BU24" s="75" t="str">
        <f t="shared" si="60"/>
        <v>Or</v>
      </c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ht="15">
      <c r="A25" s="2" t="s">
        <v>72</v>
      </c>
      <c r="B25" s="3" t="s">
        <v>147</v>
      </c>
      <c r="C25" s="2" t="str">
        <f t="shared" si="0"/>
        <v>Bronze</v>
      </c>
      <c r="E25" s="71" t="str">
        <f>'CI16'!$B$31</f>
        <v>Bronze</v>
      </c>
      <c r="F25" s="69" t="str">
        <f t="shared" si="1"/>
        <v>Bronze</v>
      </c>
      <c r="G25" s="68" t="str">
        <f>'CI16'!$B$46</f>
        <v>Bronze</v>
      </c>
      <c r="H25" s="68" t="str">
        <f>'CI16'!$B$61</f>
        <v>FORFAIT</v>
      </c>
      <c r="I25" s="2" t="str">
        <f>'CI16'!$B$76</f>
        <v>Or</v>
      </c>
      <c r="J25" s="2" t="str">
        <f>'CI16'!$B$91</f>
        <v>Bronze</v>
      </c>
      <c r="K25" s="2" t="str">
        <f>'CI16'!$B$106</f>
        <v>Bronze</v>
      </c>
      <c r="L25" s="2" t="str">
        <f>'CI16'!$B$121</f>
        <v> </v>
      </c>
      <c r="M25" s="2" t="str">
        <f>'CI16'!$B$136</f>
        <v> </v>
      </c>
      <c r="N25" s="2" t="str">
        <f>'CI16'!$B$151</f>
        <v> </v>
      </c>
      <c r="O25" s="2">
        <f t="shared" si="2"/>
        <v>0</v>
      </c>
      <c r="P25" s="2">
        <f t="shared" si="3"/>
        <v>0</v>
      </c>
      <c r="Q25" s="74">
        <f t="shared" si="4"/>
        <v>2</v>
      </c>
      <c r="R25" s="2">
        <f t="shared" si="5"/>
        <v>0</v>
      </c>
      <c r="S25" s="2">
        <f t="shared" si="6"/>
        <v>0</v>
      </c>
      <c r="T25" s="74">
        <f t="shared" si="7"/>
        <v>1</v>
      </c>
      <c r="U25" s="2">
        <f t="shared" si="8"/>
        <v>0</v>
      </c>
      <c r="V25" s="2">
        <f t="shared" si="9"/>
        <v>0</v>
      </c>
      <c r="W25" s="74">
        <f t="shared" si="10"/>
        <v>0</v>
      </c>
      <c r="X25" s="2">
        <f t="shared" si="11"/>
        <v>1</v>
      </c>
      <c r="Y25" s="2">
        <f t="shared" si="12"/>
        <v>0</v>
      </c>
      <c r="Z25" s="74">
        <f t="shared" si="13"/>
        <v>0</v>
      </c>
      <c r="AA25" s="2">
        <f t="shared" si="14"/>
        <v>0</v>
      </c>
      <c r="AB25" s="2">
        <f t="shared" si="15"/>
        <v>0</v>
      </c>
      <c r="AC25" s="74">
        <f t="shared" si="16"/>
        <v>1</v>
      </c>
      <c r="AD25" s="2">
        <f t="shared" si="17"/>
        <v>0</v>
      </c>
      <c r="AE25" s="2">
        <f t="shared" si="18"/>
        <v>0</v>
      </c>
      <c r="AF25" s="74">
        <f t="shared" si="19"/>
        <v>1</v>
      </c>
      <c r="AG25" s="2">
        <f t="shared" si="20"/>
        <v>0</v>
      </c>
      <c r="AH25" s="2">
        <f t="shared" si="21"/>
        <v>0</v>
      </c>
      <c r="AI25" s="74">
        <f t="shared" si="22"/>
        <v>0</v>
      </c>
      <c r="AJ25" s="2">
        <f t="shared" si="23"/>
        <v>0</v>
      </c>
      <c r="AK25" s="2">
        <f t="shared" si="24"/>
        <v>0</v>
      </c>
      <c r="AL25" s="74">
        <f t="shared" si="25"/>
        <v>0</v>
      </c>
      <c r="AM25" s="2">
        <f t="shared" si="26"/>
        <v>0</v>
      </c>
      <c r="AN25" s="2">
        <f t="shared" si="27"/>
        <v>0</v>
      </c>
      <c r="AO25" s="74">
        <f t="shared" si="28"/>
        <v>0</v>
      </c>
      <c r="AP25" s="72">
        <f t="shared" si="29"/>
        <v>1</v>
      </c>
      <c r="AQ25" s="72">
        <f t="shared" si="30"/>
        <v>0</v>
      </c>
      <c r="AR25" s="72">
        <f t="shared" si="31"/>
        <v>3</v>
      </c>
      <c r="AS25" s="75">
        <f t="shared" si="32"/>
        <v>4</v>
      </c>
      <c r="AT25" s="75">
        <f t="shared" si="33"/>
        <v>0</v>
      </c>
      <c r="AU25" s="79">
        <f t="shared" si="34"/>
        <v>1</v>
      </c>
      <c r="AV25" s="80">
        <f t="shared" si="35"/>
        <v>0</v>
      </c>
      <c r="AW25" s="79">
        <f t="shared" si="36"/>
        <v>1</v>
      </c>
      <c r="AX25" s="80">
        <f t="shared" si="37"/>
        <v>1</v>
      </c>
      <c r="AY25" s="79">
        <f t="shared" si="38"/>
        <v>0</v>
      </c>
      <c r="AZ25" s="80">
        <f t="shared" si="39"/>
        <v>0</v>
      </c>
      <c r="BA25" s="75">
        <f t="shared" si="40"/>
        <v>0</v>
      </c>
      <c r="BB25" s="80">
        <f t="shared" si="41"/>
        <v>0</v>
      </c>
      <c r="BC25" s="75">
        <f t="shared" si="42"/>
        <v>0</v>
      </c>
      <c r="BD25" s="79">
        <f t="shared" si="43"/>
        <v>0</v>
      </c>
      <c r="BE25" s="80">
        <f t="shared" si="44"/>
        <v>0</v>
      </c>
      <c r="BF25" s="79">
        <f t="shared" si="45"/>
        <v>0</v>
      </c>
      <c r="BG25" s="79">
        <f t="shared" si="46"/>
        <v>0</v>
      </c>
      <c r="BH25" s="86">
        <f t="shared" si="47"/>
        <v>0</v>
      </c>
      <c r="BI25" s="80">
        <f t="shared" si="48"/>
        <v>0</v>
      </c>
      <c r="BJ25" s="75">
        <f t="shared" si="49"/>
        <v>0</v>
      </c>
      <c r="BK25" s="79">
        <f t="shared" si="50"/>
        <v>0</v>
      </c>
      <c r="BL25" s="86">
        <f t="shared" si="51"/>
        <v>0</v>
      </c>
      <c r="BM25" s="79">
        <f t="shared" si="52"/>
        <v>0</v>
      </c>
      <c r="BN25" s="80">
        <f t="shared" si="53"/>
        <v>0</v>
      </c>
      <c r="BO25" s="76">
        <f t="shared" si="54"/>
        <v>2</v>
      </c>
      <c r="BP25" s="2">
        <f t="shared" si="55"/>
        <v>0</v>
      </c>
      <c r="BQ25" s="74">
        <f t="shared" si="56"/>
        <v>1</v>
      </c>
      <c r="BR25" s="76">
        <f t="shared" si="57"/>
        <v>2</v>
      </c>
      <c r="BS25" s="2">
        <f t="shared" si="58"/>
        <v>0</v>
      </c>
      <c r="BT25" s="74">
        <f t="shared" si="59"/>
        <v>3</v>
      </c>
      <c r="BU25" s="75" t="str">
        <f t="shared" si="60"/>
        <v>Bronze</v>
      </c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ht="15">
      <c r="A26" s="2" t="s">
        <v>73</v>
      </c>
      <c r="B26" s="3" t="s">
        <v>148</v>
      </c>
      <c r="C26" s="2" t="str">
        <f t="shared" si="0"/>
        <v>Or</v>
      </c>
      <c r="E26" s="71" t="str">
        <f>'CI17'!$B$31</f>
        <v>Argent</v>
      </c>
      <c r="F26" s="69" t="str">
        <f t="shared" si="1"/>
        <v>Argent</v>
      </c>
      <c r="G26" s="68" t="str">
        <f>'CI17'!$B$46</f>
        <v>Argent</v>
      </c>
      <c r="H26" s="68" t="str">
        <f>'CI17'!$B$61</f>
        <v>Argent</v>
      </c>
      <c r="I26" s="2" t="str">
        <f>'CI17'!$B$76</f>
        <v>FORFAIT</v>
      </c>
      <c r="J26" s="2" t="str">
        <f>'CI17'!$B$91</f>
        <v>Bronze</v>
      </c>
      <c r="K26" s="2" t="str">
        <f>'CI17'!$B$106</f>
        <v>Or</v>
      </c>
      <c r="L26" s="2" t="str">
        <f>'CI17'!$B$121</f>
        <v>Or</v>
      </c>
      <c r="M26" s="2" t="str">
        <f>'CI17'!$B$136</f>
        <v>Or</v>
      </c>
      <c r="N26" s="2" t="str">
        <f>'CI17'!$B$151</f>
        <v> </v>
      </c>
      <c r="O26" s="2">
        <f t="shared" si="2"/>
        <v>0</v>
      </c>
      <c r="P26" s="2">
        <f t="shared" si="3"/>
        <v>2</v>
      </c>
      <c r="Q26" s="74">
        <f t="shared" si="4"/>
        <v>0</v>
      </c>
      <c r="R26" s="2">
        <f t="shared" si="5"/>
        <v>0</v>
      </c>
      <c r="S26" s="2">
        <f t="shared" si="6"/>
        <v>1</v>
      </c>
      <c r="T26" s="74">
        <f t="shared" si="7"/>
        <v>0</v>
      </c>
      <c r="U26" s="2">
        <f t="shared" si="8"/>
        <v>0</v>
      </c>
      <c r="V26" s="2">
        <f t="shared" si="9"/>
        <v>1</v>
      </c>
      <c r="W26" s="74">
        <f t="shared" si="10"/>
        <v>0</v>
      </c>
      <c r="X26" s="2">
        <f t="shared" si="11"/>
        <v>0</v>
      </c>
      <c r="Y26" s="2">
        <f t="shared" si="12"/>
        <v>0</v>
      </c>
      <c r="Z26" s="74">
        <f t="shared" si="13"/>
        <v>0</v>
      </c>
      <c r="AA26" s="2">
        <f t="shared" si="14"/>
        <v>0</v>
      </c>
      <c r="AB26" s="2">
        <f t="shared" si="15"/>
        <v>0</v>
      </c>
      <c r="AC26" s="74">
        <f t="shared" si="16"/>
        <v>1</v>
      </c>
      <c r="AD26" s="2">
        <f t="shared" si="17"/>
        <v>1</v>
      </c>
      <c r="AE26" s="2">
        <f t="shared" si="18"/>
        <v>0</v>
      </c>
      <c r="AF26" s="74">
        <f t="shared" si="19"/>
        <v>0</v>
      </c>
      <c r="AG26" s="2">
        <f t="shared" si="20"/>
        <v>1</v>
      </c>
      <c r="AH26" s="2">
        <f t="shared" si="21"/>
        <v>0</v>
      </c>
      <c r="AI26" s="74">
        <f t="shared" si="22"/>
        <v>0</v>
      </c>
      <c r="AJ26" s="2">
        <f t="shared" si="23"/>
        <v>1</v>
      </c>
      <c r="AK26" s="2">
        <f t="shared" si="24"/>
        <v>0</v>
      </c>
      <c r="AL26" s="74">
        <f t="shared" si="25"/>
        <v>0</v>
      </c>
      <c r="AM26" s="2">
        <f t="shared" si="26"/>
        <v>0</v>
      </c>
      <c r="AN26" s="2">
        <f t="shared" si="27"/>
        <v>0</v>
      </c>
      <c r="AO26" s="74">
        <f t="shared" si="28"/>
        <v>0</v>
      </c>
      <c r="AP26" s="72">
        <f t="shared" si="29"/>
        <v>3</v>
      </c>
      <c r="AQ26" s="72">
        <f t="shared" si="30"/>
        <v>2</v>
      </c>
      <c r="AR26" s="72">
        <f t="shared" si="31"/>
        <v>1</v>
      </c>
      <c r="AS26" s="75">
        <f t="shared" si="32"/>
        <v>6</v>
      </c>
      <c r="AT26" s="75">
        <f t="shared" si="33"/>
        <v>0</v>
      </c>
      <c r="AU26" s="79">
        <f t="shared" si="34"/>
        <v>0</v>
      </c>
      <c r="AV26" s="80">
        <f t="shared" si="35"/>
        <v>0</v>
      </c>
      <c r="AW26" s="79">
        <f t="shared" si="36"/>
        <v>0</v>
      </c>
      <c r="AX26" s="80">
        <f t="shared" si="37"/>
        <v>0</v>
      </c>
      <c r="AY26" s="79">
        <f t="shared" si="38"/>
        <v>0</v>
      </c>
      <c r="AZ26" s="80">
        <f t="shared" si="39"/>
        <v>0</v>
      </c>
      <c r="BA26" s="75">
        <f t="shared" si="40"/>
        <v>0</v>
      </c>
      <c r="BB26" s="80">
        <f t="shared" si="41"/>
        <v>0</v>
      </c>
      <c r="BC26" s="75">
        <f t="shared" si="42"/>
        <v>0</v>
      </c>
      <c r="BD26" s="79">
        <f t="shared" si="43"/>
        <v>3</v>
      </c>
      <c r="BE26" s="80">
        <f t="shared" si="44"/>
        <v>1</v>
      </c>
      <c r="BF26" s="79">
        <f t="shared" si="45"/>
        <v>0</v>
      </c>
      <c r="BG26" s="79">
        <f t="shared" si="46"/>
        <v>0</v>
      </c>
      <c r="BH26" s="86">
        <f t="shared" si="47"/>
        <v>0</v>
      </c>
      <c r="BI26" s="80">
        <f t="shared" si="48"/>
        <v>0</v>
      </c>
      <c r="BJ26" s="75">
        <f t="shared" si="49"/>
        <v>0</v>
      </c>
      <c r="BK26" s="79">
        <f t="shared" si="50"/>
        <v>0</v>
      </c>
      <c r="BL26" s="86">
        <f t="shared" si="51"/>
        <v>0</v>
      </c>
      <c r="BM26" s="79">
        <f t="shared" si="52"/>
        <v>0</v>
      </c>
      <c r="BN26" s="80">
        <f t="shared" si="53"/>
        <v>0</v>
      </c>
      <c r="BO26" s="76">
        <f t="shared" si="54"/>
        <v>3</v>
      </c>
      <c r="BP26" s="2">
        <f t="shared" si="55"/>
        <v>1</v>
      </c>
      <c r="BQ26" s="74">
        <f t="shared" si="56"/>
        <v>0</v>
      </c>
      <c r="BR26" s="76">
        <f t="shared" si="57"/>
        <v>3</v>
      </c>
      <c r="BS26" s="2">
        <f t="shared" si="58"/>
        <v>3</v>
      </c>
      <c r="BT26" s="74">
        <f t="shared" si="59"/>
        <v>0</v>
      </c>
      <c r="BU26" s="75" t="str">
        <f t="shared" si="60"/>
        <v>Or</v>
      </c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ht="15">
      <c r="A27" s="2" t="s">
        <v>74</v>
      </c>
      <c r="B27" s="3" t="s">
        <v>149</v>
      </c>
      <c r="C27" s="2" t="str">
        <f t="shared" si="0"/>
        <v>Or</v>
      </c>
      <c r="E27" s="71" t="str">
        <f>'CI18'!$B$31</f>
        <v>Or</v>
      </c>
      <c r="F27" s="69" t="str">
        <f t="shared" si="1"/>
        <v>Or</v>
      </c>
      <c r="G27" s="68" t="str">
        <f>'CI18'!$B$46</f>
        <v>Or</v>
      </c>
      <c r="H27" s="68" t="str">
        <f>'CI18'!$B$61</f>
        <v>Or</v>
      </c>
      <c r="I27" s="2" t="str">
        <f>'CI18'!$B$76</f>
        <v>Argent</v>
      </c>
      <c r="J27" s="2" t="str">
        <f>'CI18'!$B$91</f>
        <v>Or</v>
      </c>
      <c r="K27" s="2" t="str">
        <f>'CI18'!$B$106</f>
        <v>Or</v>
      </c>
      <c r="L27" s="2" t="str">
        <f>'CI18'!$B$121</f>
        <v> </v>
      </c>
      <c r="M27" s="2" t="str">
        <f>'CI18'!$B$136</f>
        <v> </v>
      </c>
      <c r="N27" s="2" t="str">
        <f>'CI18'!$B$151</f>
        <v> </v>
      </c>
      <c r="O27" s="2">
        <f t="shared" si="2"/>
        <v>2</v>
      </c>
      <c r="P27" s="2">
        <f t="shared" si="3"/>
        <v>0</v>
      </c>
      <c r="Q27" s="74">
        <f t="shared" si="4"/>
        <v>0</v>
      </c>
      <c r="R27" s="2">
        <f t="shared" si="5"/>
        <v>1</v>
      </c>
      <c r="S27" s="2">
        <f t="shared" si="6"/>
        <v>0</v>
      </c>
      <c r="T27" s="74">
        <f t="shared" si="7"/>
        <v>0</v>
      </c>
      <c r="U27" s="2">
        <f t="shared" si="8"/>
        <v>1</v>
      </c>
      <c r="V27" s="2">
        <f t="shared" si="9"/>
        <v>0</v>
      </c>
      <c r="W27" s="74">
        <f t="shared" si="10"/>
        <v>0</v>
      </c>
      <c r="X27" s="2">
        <f t="shared" si="11"/>
        <v>0</v>
      </c>
      <c r="Y27" s="2">
        <f t="shared" si="12"/>
        <v>1</v>
      </c>
      <c r="Z27" s="74">
        <f t="shared" si="13"/>
        <v>0</v>
      </c>
      <c r="AA27" s="2">
        <f t="shared" si="14"/>
        <v>1</v>
      </c>
      <c r="AB27" s="2">
        <f t="shared" si="15"/>
        <v>0</v>
      </c>
      <c r="AC27" s="74">
        <f t="shared" si="16"/>
        <v>0</v>
      </c>
      <c r="AD27" s="2">
        <f t="shared" si="17"/>
        <v>1</v>
      </c>
      <c r="AE27" s="2">
        <f t="shared" si="18"/>
        <v>0</v>
      </c>
      <c r="AF27" s="74">
        <f t="shared" si="19"/>
        <v>0</v>
      </c>
      <c r="AG27" s="2">
        <f t="shared" si="20"/>
        <v>0</v>
      </c>
      <c r="AH27" s="2">
        <f t="shared" si="21"/>
        <v>0</v>
      </c>
      <c r="AI27" s="74">
        <f t="shared" si="22"/>
        <v>0</v>
      </c>
      <c r="AJ27" s="2">
        <f t="shared" si="23"/>
        <v>0</v>
      </c>
      <c r="AK27" s="2">
        <f t="shared" si="24"/>
        <v>0</v>
      </c>
      <c r="AL27" s="74">
        <f t="shared" si="25"/>
        <v>0</v>
      </c>
      <c r="AM27" s="2">
        <f t="shared" si="26"/>
        <v>0</v>
      </c>
      <c r="AN27" s="2">
        <f t="shared" si="27"/>
        <v>0</v>
      </c>
      <c r="AO27" s="74">
        <f t="shared" si="28"/>
        <v>0</v>
      </c>
      <c r="AP27" s="72">
        <f t="shared" si="29"/>
        <v>4</v>
      </c>
      <c r="AQ27" s="72">
        <f t="shared" si="30"/>
        <v>1</v>
      </c>
      <c r="AR27" s="72">
        <f t="shared" si="31"/>
        <v>0</v>
      </c>
      <c r="AS27" s="75">
        <f t="shared" si="32"/>
        <v>5</v>
      </c>
      <c r="AT27" s="75">
        <f t="shared" si="33"/>
        <v>0</v>
      </c>
      <c r="AU27" s="79">
        <f t="shared" si="34"/>
        <v>0</v>
      </c>
      <c r="AV27" s="80">
        <f t="shared" si="35"/>
        <v>0</v>
      </c>
      <c r="AW27" s="79">
        <f t="shared" si="36"/>
        <v>0</v>
      </c>
      <c r="AX27" s="80">
        <f t="shared" si="37"/>
        <v>0</v>
      </c>
      <c r="AY27" s="79">
        <f t="shared" si="38"/>
        <v>0</v>
      </c>
      <c r="AZ27" s="80">
        <f t="shared" si="39"/>
        <v>0</v>
      </c>
      <c r="BA27" s="75">
        <f t="shared" si="40"/>
        <v>0</v>
      </c>
      <c r="BB27" s="80">
        <f t="shared" si="41"/>
        <v>0</v>
      </c>
      <c r="BC27" s="75">
        <f t="shared" si="42"/>
        <v>4</v>
      </c>
      <c r="BD27" s="79">
        <f t="shared" si="43"/>
        <v>0</v>
      </c>
      <c r="BE27" s="80">
        <f t="shared" si="44"/>
        <v>0</v>
      </c>
      <c r="BF27" s="79">
        <f t="shared" si="45"/>
        <v>0</v>
      </c>
      <c r="BG27" s="79">
        <f t="shared" si="46"/>
        <v>0</v>
      </c>
      <c r="BH27" s="86">
        <f t="shared" si="47"/>
        <v>0</v>
      </c>
      <c r="BI27" s="80">
        <f t="shared" si="48"/>
        <v>0</v>
      </c>
      <c r="BJ27" s="75">
        <f t="shared" si="49"/>
        <v>0</v>
      </c>
      <c r="BK27" s="79">
        <f t="shared" si="50"/>
        <v>0</v>
      </c>
      <c r="BL27" s="86">
        <f t="shared" si="51"/>
        <v>0</v>
      </c>
      <c r="BM27" s="79">
        <f t="shared" si="52"/>
        <v>0</v>
      </c>
      <c r="BN27" s="80">
        <f t="shared" si="53"/>
        <v>0</v>
      </c>
      <c r="BO27" s="76">
        <f t="shared" si="54"/>
        <v>4</v>
      </c>
      <c r="BP27" s="2">
        <f t="shared" si="55"/>
        <v>0</v>
      </c>
      <c r="BQ27" s="74">
        <f t="shared" si="56"/>
        <v>0</v>
      </c>
      <c r="BR27" s="76">
        <f t="shared" si="57"/>
        <v>6</v>
      </c>
      <c r="BS27" s="2">
        <f t="shared" si="58"/>
        <v>0</v>
      </c>
      <c r="BT27" s="74">
        <f t="shared" si="59"/>
        <v>0</v>
      </c>
      <c r="BU27" s="75" t="str">
        <f t="shared" si="60"/>
        <v>Or</v>
      </c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ht="15">
      <c r="A28" s="2" t="s">
        <v>75</v>
      </c>
      <c r="B28" s="3" t="s">
        <v>150</v>
      </c>
      <c r="C28" s="2" t="str">
        <f t="shared" si="0"/>
        <v>Or</v>
      </c>
      <c r="E28" s="71" t="str">
        <f>'CI19'!$B$31</f>
        <v>Argent</v>
      </c>
      <c r="F28" s="69" t="str">
        <f t="shared" si="1"/>
        <v>Argent</v>
      </c>
      <c r="G28" s="68" t="str">
        <f>'CI19'!$B$46</f>
        <v>Or</v>
      </c>
      <c r="H28" s="68" t="str">
        <f>'CI19'!$B$61</f>
        <v>Bronze</v>
      </c>
      <c r="I28" s="2" t="str">
        <f>'CI19'!$B$76</f>
        <v>Or</v>
      </c>
      <c r="J28" s="2" t="str">
        <f>'CI19'!$B$91</f>
        <v>Bronze</v>
      </c>
      <c r="K28" s="2" t="str">
        <f>'CI19'!$B$106</f>
        <v> </v>
      </c>
      <c r="L28" s="2" t="str">
        <f>'CI19'!$B$121</f>
        <v> </v>
      </c>
      <c r="M28" s="2" t="str">
        <f>'CI19'!$B$136</f>
        <v> </v>
      </c>
      <c r="N28" s="2" t="str">
        <f>'CI19'!$B$151</f>
        <v> </v>
      </c>
      <c r="O28" s="2">
        <f t="shared" si="2"/>
        <v>0</v>
      </c>
      <c r="P28" s="2">
        <f t="shared" si="3"/>
        <v>2</v>
      </c>
      <c r="Q28" s="74">
        <f t="shared" si="4"/>
        <v>0</v>
      </c>
      <c r="R28" s="2">
        <f t="shared" si="5"/>
        <v>1</v>
      </c>
      <c r="S28" s="2">
        <f t="shared" si="6"/>
        <v>0</v>
      </c>
      <c r="T28" s="74">
        <f t="shared" si="7"/>
        <v>0</v>
      </c>
      <c r="U28" s="2">
        <f t="shared" si="8"/>
        <v>0</v>
      </c>
      <c r="V28" s="2">
        <f t="shared" si="9"/>
        <v>0</v>
      </c>
      <c r="W28" s="74">
        <f t="shared" si="10"/>
        <v>1</v>
      </c>
      <c r="X28" s="2">
        <f t="shared" si="11"/>
        <v>1</v>
      </c>
      <c r="Y28" s="2">
        <f t="shared" si="12"/>
        <v>0</v>
      </c>
      <c r="Z28" s="74">
        <f t="shared" si="13"/>
        <v>0</v>
      </c>
      <c r="AA28" s="2">
        <f t="shared" si="14"/>
        <v>0</v>
      </c>
      <c r="AB28" s="2">
        <f t="shared" si="15"/>
        <v>0</v>
      </c>
      <c r="AC28" s="74">
        <f t="shared" si="16"/>
        <v>1</v>
      </c>
      <c r="AD28" s="2">
        <f t="shared" si="17"/>
        <v>0</v>
      </c>
      <c r="AE28" s="2">
        <f t="shared" si="18"/>
        <v>0</v>
      </c>
      <c r="AF28" s="74">
        <f t="shared" si="19"/>
        <v>0</v>
      </c>
      <c r="AG28" s="2">
        <f t="shared" si="20"/>
        <v>0</v>
      </c>
      <c r="AH28" s="2">
        <f t="shared" si="21"/>
        <v>0</v>
      </c>
      <c r="AI28" s="74">
        <f t="shared" si="22"/>
        <v>0</v>
      </c>
      <c r="AJ28" s="2">
        <f t="shared" si="23"/>
        <v>0</v>
      </c>
      <c r="AK28" s="2">
        <f t="shared" si="24"/>
        <v>0</v>
      </c>
      <c r="AL28" s="74">
        <f t="shared" si="25"/>
        <v>0</v>
      </c>
      <c r="AM28" s="2">
        <f t="shared" si="26"/>
        <v>0</v>
      </c>
      <c r="AN28" s="2">
        <f t="shared" si="27"/>
        <v>0</v>
      </c>
      <c r="AO28" s="74">
        <f t="shared" si="28"/>
        <v>0</v>
      </c>
      <c r="AP28" s="72">
        <f t="shared" si="29"/>
        <v>2</v>
      </c>
      <c r="AQ28" s="72">
        <f t="shared" si="30"/>
        <v>0</v>
      </c>
      <c r="AR28" s="72">
        <f t="shared" si="31"/>
        <v>2</v>
      </c>
      <c r="AS28" s="75">
        <f t="shared" si="32"/>
        <v>4</v>
      </c>
      <c r="AT28" s="75">
        <f t="shared" si="33"/>
        <v>2</v>
      </c>
      <c r="AU28" s="79">
        <f t="shared" si="34"/>
        <v>0</v>
      </c>
      <c r="AV28" s="80">
        <f t="shared" si="35"/>
        <v>0</v>
      </c>
      <c r="AW28" s="79">
        <f t="shared" si="36"/>
        <v>0</v>
      </c>
      <c r="AX28" s="80">
        <f t="shared" si="37"/>
        <v>0</v>
      </c>
      <c r="AY28" s="79">
        <f t="shared" si="38"/>
        <v>0</v>
      </c>
      <c r="AZ28" s="80">
        <f t="shared" si="39"/>
        <v>0</v>
      </c>
      <c r="BA28" s="75">
        <f t="shared" si="40"/>
        <v>0</v>
      </c>
      <c r="BB28" s="80">
        <f t="shared" si="41"/>
        <v>0</v>
      </c>
      <c r="BC28" s="75">
        <f t="shared" si="42"/>
        <v>0</v>
      </c>
      <c r="BD28" s="79">
        <f t="shared" si="43"/>
        <v>0</v>
      </c>
      <c r="BE28" s="80">
        <f t="shared" si="44"/>
        <v>0</v>
      </c>
      <c r="BF28" s="79">
        <f t="shared" si="45"/>
        <v>0</v>
      </c>
      <c r="BG28" s="79">
        <f t="shared" si="46"/>
        <v>0</v>
      </c>
      <c r="BH28" s="86">
        <f t="shared" si="47"/>
        <v>0</v>
      </c>
      <c r="BI28" s="80">
        <f t="shared" si="48"/>
        <v>0</v>
      </c>
      <c r="BJ28" s="75">
        <f t="shared" si="49"/>
        <v>0</v>
      </c>
      <c r="BK28" s="79">
        <f t="shared" si="50"/>
        <v>0</v>
      </c>
      <c r="BL28" s="86">
        <f t="shared" si="51"/>
        <v>0</v>
      </c>
      <c r="BM28" s="79">
        <f t="shared" si="52"/>
        <v>0</v>
      </c>
      <c r="BN28" s="80">
        <f t="shared" si="53"/>
        <v>0</v>
      </c>
      <c r="BO28" s="76">
        <f t="shared" si="54"/>
        <v>2</v>
      </c>
      <c r="BP28" s="2">
        <f t="shared" si="55"/>
        <v>0</v>
      </c>
      <c r="BQ28" s="74">
        <f t="shared" si="56"/>
        <v>0</v>
      </c>
      <c r="BR28" s="76">
        <f t="shared" si="57"/>
        <v>2</v>
      </c>
      <c r="BS28" s="2">
        <f t="shared" si="58"/>
        <v>2</v>
      </c>
      <c r="BT28" s="74">
        <f t="shared" si="59"/>
        <v>0</v>
      </c>
      <c r="BU28" s="75" t="str">
        <f t="shared" si="60"/>
        <v>Or</v>
      </c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ht="15.75" thickBot="1">
      <c r="A29" s="2" t="s">
        <v>152</v>
      </c>
      <c r="B29" s="3" t="s">
        <v>151</v>
      </c>
      <c r="C29" s="2" t="str">
        <f t="shared" si="0"/>
        <v>Or</v>
      </c>
      <c r="E29" s="71" t="str">
        <f>'CI21'!$B$31</f>
        <v> </v>
      </c>
      <c r="F29" s="69" t="str">
        <f t="shared" si="1"/>
        <v> </v>
      </c>
      <c r="G29" s="68" t="str">
        <f>'CI21'!$B$46</f>
        <v>Argent</v>
      </c>
      <c r="H29" s="68" t="str">
        <f>'CI21'!$B$61</f>
        <v>forfait</v>
      </c>
      <c r="I29" s="2" t="str">
        <f>'CI21'!$B$76</f>
        <v>Or</v>
      </c>
      <c r="J29" s="2" t="str">
        <f>'CI21'!$B$91</f>
        <v>Bronze</v>
      </c>
      <c r="K29" s="2" t="str">
        <f>'CI21'!$B$106</f>
        <v>Bronze</v>
      </c>
      <c r="L29" s="2" t="str">
        <f>'CI21'!$B$121</f>
        <v> </v>
      </c>
      <c r="M29" s="2" t="str">
        <f>'CI21'!$B$136</f>
        <v> </v>
      </c>
      <c r="N29" s="2" t="str">
        <f>'CI21'!$B$151</f>
        <v> </v>
      </c>
      <c r="O29" s="2">
        <f t="shared" si="2"/>
        <v>0</v>
      </c>
      <c r="P29" s="2">
        <f t="shared" si="3"/>
        <v>0</v>
      </c>
      <c r="Q29" s="74">
        <f t="shared" si="4"/>
        <v>0</v>
      </c>
      <c r="R29" s="2">
        <f t="shared" si="5"/>
        <v>0</v>
      </c>
      <c r="S29" s="2">
        <f t="shared" si="6"/>
        <v>1</v>
      </c>
      <c r="T29" s="74">
        <f t="shared" si="7"/>
        <v>0</v>
      </c>
      <c r="U29" s="2">
        <f t="shared" si="8"/>
        <v>0</v>
      </c>
      <c r="V29" s="2">
        <f t="shared" si="9"/>
        <v>0</v>
      </c>
      <c r="W29" s="74">
        <f t="shared" si="10"/>
        <v>0</v>
      </c>
      <c r="X29" s="2">
        <f t="shared" si="11"/>
        <v>1</v>
      </c>
      <c r="Y29" s="2">
        <f t="shared" si="12"/>
        <v>0</v>
      </c>
      <c r="Z29" s="74">
        <f t="shared" si="13"/>
        <v>0</v>
      </c>
      <c r="AA29" s="2">
        <f t="shared" si="14"/>
        <v>0</v>
      </c>
      <c r="AB29" s="2">
        <f t="shared" si="15"/>
        <v>0</v>
      </c>
      <c r="AC29" s="74">
        <f t="shared" si="16"/>
        <v>1</v>
      </c>
      <c r="AD29" s="2">
        <f t="shared" si="17"/>
        <v>0</v>
      </c>
      <c r="AE29" s="2">
        <f t="shared" si="18"/>
        <v>0</v>
      </c>
      <c r="AF29" s="74">
        <f t="shared" si="19"/>
        <v>1</v>
      </c>
      <c r="AG29" s="2">
        <f t="shared" si="20"/>
        <v>0</v>
      </c>
      <c r="AH29" s="2">
        <f t="shared" si="21"/>
        <v>0</v>
      </c>
      <c r="AI29" s="74">
        <f t="shared" si="22"/>
        <v>0</v>
      </c>
      <c r="AJ29" s="2">
        <f t="shared" si="23"/>
        <v>0</v>
      </c>
      <c r="AK29" s="2">
        <f t="shared" si="24"/>
        <v>0</v>
      </c>
      <c r="AL29" s="74">
        <f t="shared" si="25"/>
        <v>0</v>
      </c>
      <c r="AM29" s="2">
        <f t="shared" si="26"/>
        <v>0</v>
      </c>
      <c r="AN29" s="2">
        <f t="shared" si="27"/>
        <v>0</v>
      </c>
      <c r="AO29" s="74">
        <f t="shared" si="28"/>
        <v>0</v>
      </c>
      <c r="AP29" s="72">
        <f t="shared" si="29"/>
        <v>1</v>
      </c>
      <c r="AQ29" s="72">
        <f t="shared" si="30"/>
        <v>1</v>
      </c>
      <c r="AR29" s="72">
        <f t="shared" si="31"/>
        <v>2</v>
      </c>
      <c r="AS29" s="75">
        <f t="shared" si="32"/>
        <v>4</v>
      </c>
      <c r="AT29" s="75">
        <f t="shared" si="33"/>
        <v>0</v>
      </c>
      <c r="AU29" s="79">
        <f t="shared" si="34"/>
        <v>1</v>
      </c>
      <c r="AV29" s="80">
        <f t="shared" si="35"/>
        <v>1</v>
      </c>
      <c r="AW29" s="79">
        <f t="shared" si="36"/>
        <v>0</v>
      </c>
      <c r="AX29" s="80">
        <f t="shared" si="37"/>
        <v>0</v>
      </c>
      <c r="AY29" s="79">
        <f t="shared" si="38"/>
        <v>0</v>
      </c>
      <c r="AZ29" s="80">
        <f t="shared" si="39"/>
        <v>0</v>
      </c>
      <c r="BA29" s="75">
        <f t="shared" si="40"/>
        <v>0</v>
      </c>
      <c r="BB29" s="80">
        <f t="shared" si="41"/>
        <v>0</v>
      </c>
      <c r="BC29" s="75">
        <f t="shared" si="42"/>
        <v>0</v>
      </c>
      <c r="BD29" s="79">
        <f t="shared" si="43"/>
        <v>0</v>
      </c>
      <c r="BE29" s="80">
        <f t="shared" si="44"/>
        <v>0</v>
      </c>
      <c r="BF29" s="79">
        <f t="shared" si="45"/>
        <v>0</v>
      </c>
      <c r="BG29" s="79">
        <f t="shared" si="46"/>
        <v>0</v>
      </c>
      <c r="BH29" s="86">
        <f t="shared" si="47"/>
        <v>0</v>
      </c>
      <c r="BI29" s="80">
        <f t="shared" si="48"/>
        <v>0</v>
      </c>
      <c r="BJ29" s="75">
        <f t="shared" si="49"/>
        <v>0</v>
      </c>
      <c r="BK29" s="79">
        <f t="shared" si="50"/>
        <v>0</v>
      </c>
      <c r="BL29" s="86">
        <f t="shared" si="51"/>
        <v>0</v>
      </c>
      <c r="BM29" s="79">
        <f t="shared" si="52"/>
        <v>0</v>
      </c>
      <c r="BN29" s="80">
        <f t="shared" si="53"/>
        <v>0</v>
      </c>
      <c r="BO29" s="76">
        <f t="shared" si="54"/>
        <v>1</v>
      </c>
      <c r="BP29" s="2">
        <f t="shared" si="55"/>
        <v>1</v>
      </c>
      <c r="BQ29" s="74">
        <f t="shared" si="56"/>
        <v>0</v>
      </c>
      <c r="BR29" s="87">
        <f t="shared" si="57"/>
        <v>1</v>
      </c>
      <c r="BS29" s="88">
        <f t="shared" si="58"/>
        <v>1</v>
      </c>
      <c r="BT29" s="89">
        <f t="shared" si="59"/>
        <v>0</v>
      </c>
      <c r="BU29" s="90" t="str">
        <f t="shared" si="60"/>
        <v>Or</v>
      </c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8:154" ht="15">
      <c r="H30" s="1"/>
      <c r="I30" s="1"/>
      <c r="J30" s="1"/>
      <c r="K30" s="1"/>
      <c r="L30" s="1"/>
      <c r="M30" s="1"/>
      <c r="N30" s="1"/>
      <c r="O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</row>
    <row r="31" spans="8:154" ht="15">
      <c r="H31" s="1"/>
      <c r="I31" s="1"/>
      <c r="J31" s="1"/>
      <c r="K31" s="1"/>
      <c r="L31" s="1"/>
      <c r="M31" s="1"/>
      <c r="N31" s="1"/>
      <c r="O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45:154" ht="15"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4:154" ht="15.75" customHeight="1">
      <c r="D33" s="55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4:154" ht="15.75" customHeight="1">
      <c r="D34" s="55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6" ht="15.75" customHeight="1"/>
  </sheetData>
  <sheetProtection/>
  <mergeCells count="24">
    <mergeCell ref="AW8:AX8"/>
    <mergeCell ref="AY8:AZ8"/>
    <mergeCell ref="BL8:BN8"/>
    <mergeCell ref="BC7:BN7"/>
    <mergeCell ref="BO8:BQ8"/>
    <mergeCell ref="BR8:BT8"/>
    <mergeCell ref="R8:T8"/>
    <mergeCell ref="U8:W8"/>
    <mergeCell ref="E8:N8"/>
    <mergeCell ref="O8:Q8"/>
    <mergeCell ref="BU8:BU9"/>
    <mergeCell ref="AT7:BB7"/>
    <mergeCell ref="BD8:BE8"/>
    <mergeCell ref="BF8:BG8"/>
    <mergeCell ref="BH8:BI8"/>
    <mergeCell ref="AU8:AV8"/>
    <mergeCell ref="AM8:AO8"/>
    <mergeCell ref="AP8:AR8"/>
    <mergeCell ref="AS8:AS9"/>
    <mergeCell ref="X8:Z8"/>
    <mergeCell ref="AA8:AC8"/>
    <mergeCell ref="AD8:AF8"/>
    <mergeCell ref="AG8:AI8"/>
    <mergeCell ref="AJ8:AL8"/>
  </mergeCells>
  <printOptions/>
  <pageMargins left="0.7" right="0.7" top="0.75" bottom="0.75" header="0.3" footer="0.3"/>
  <pageSetup horizontalDpi="600" verticalDpi="600" orientation="landscape" paperSize="9" r:id="rId1"/>
  <headerFooter>
    <oddHeader>&amp;C&amp;"Goudy Old Style,Normal"&amp;20Catégorie Combinés Initiés&amp;R&amp;"Goudy Old Style,Normal"&amp;16UFOLEP
2015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J79" sqref="J79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remplir'!A17</f>
        <v>CI8</v>
      </c>
      <c r="B2" t="str">
        <f>'Fichier à remplir'!B17</f>
        <v>VAUX LE PENIL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>
        <v>1</v>
      </c>
      <c r="F5" s="30"/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/>
      <c r="F6" s="33">
        <v>1</v>
      </c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>
        <v>1</v>
      </c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>
        <v>1</v>
      </c>
      <c r="F8" s="39"/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>
        <v>1</v>
      </c>
      <c r="F9" s="33"/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>
        <v>1</v>
      </c>
      <c r="F14" s="43"/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>
        <v>1</v>
      </c>
      <c r="E16" s="43"/>
      <c r="F16" s="43"/>
      <c r="G16" s="43"/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>
        <v>1</v>
      </c>
      <c r="G18" s="43"/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3</v>
      </c>
      <c r="E26" s="48">
        <f>E5+E6+E7+E8+E9+E12+E14+E16+E18+E20</f>
        <v>5</v>
      </c>
      <c r="F26" s="48">
        <f>F5+F6+F7+F8+F9+F12+F14+F16+F18+F20</f>
        <v>2</v>
      </c>
      <c r="G26" s="48">
        <f>G5+G6+G7+G8+G9+G12+G14+G16+G18+G20</f>
        <v>0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8</v>
      </c>
      <c r="E27" s="145"/>
    </row>
    <row r="28" spans="3:6" ht="15">
      <c r="C28" t="s">
        <v>52</v>
      </c>
      <c r="E28" s="146">
        <f>E26+F26</f>
        <v>7</v>
      </c>
      <c r="F28" s="147"/>
    </row>
    <row r="29" spans="3:8" ht="15">
      <c r="C29" t="s">
        <v>51</v>
      </c>
      <c r="F29" s="135">
        <f>F26+G26+H26</f>
        <v>2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Or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CI8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>
        <v>1</v>
      </c>
      <c r="E35" s="30"/>
      <c r="F35" s="30"/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>
        <v>1</v>
      </c>
      <c r="F36" s="33"/>
      <c r="G36" s="33"/>
      <c r="H36" s="34"/>
    </row>
    <row r="37" spans="1:8" ht="15">
      <c r="A37" s="133"/>
      <c r="B37" s="149" t="s">
        <v>10</v>
      </c>
      <c r="C37" s="15" t="s">
        <v>14</v>
      </c>
      <c r="D37" s="35"/>
      <c r="E37" s="36"/>
      <c r="F37" s="36">
        <v>1</v>
      </c>
      <c r="G37" s="36"/>
      <c r="H37" s="37"/>
    </row>
    <row r="38" spans="1:8" ht="15.75" thickBot="1">
      <c r="A38" s="133"/>
      <c r="B38" s="150"/>
      <c r="C38" s="60" t="s">
        <v>15</v>
      </c>
      <c r="D38" s="32"/>
      <c r="E38" s="33"/>
      <c r="F38" s="33">
        <v>1</v>
      </c>
      <c r="G38" s="33"/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2</v>
      </c>
      <c r="E41" s="47">
        <f>E35+E36+E37+E38+E39</f>
        <v>1</v>
      </c>
      <c r="F41" s="47">
        <f>F35+F36+F37+F38+F39</f>
        <v>2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3</v>
      </c>
      <c r="E42" s="145"/>
    </row>
    <row r="43" spans="3:6" ht="15">
      <c r="C43" t="s">
        <v>52</v>
      </c>
      <c r="E43" s="146">
        <f>E41+F41</f>
        <v>3</v>
      </c>
      <c r="F43" s="147"/>
    </row>
    <row r="44" spans="3:8" ht="15">
      <c r="C44" t="s">
        <v>51</v>
      </c>
      <c r="F44" s="135">
        <f>F41+G41+H41</f>
        <v>2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Or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CI8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>
        <v>1</v>
      </c>
      <c r="F50" s="30"/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>
        <v>1</v>
      </c>
      <c r="F51" s="33"/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/>
      <c r="F52" s="36"/>
      <c r="G52" s="36">
        <v>1</v>
      </c>
      <c r="H52" s="37"/>
    </row>
    <row r="53" spans="1:8" ht="15.75" thickBot="1">
      <c r="A53" s="133"/>
      <c r="B53" s="150"/>
      <c r="C53" s="60" t="s">
        <v>15</v>
      </c>
      <c r="D53" s="32"/>
      <c r="E53" s="33">
        <v>1</v>
      </c>
      <c r="F53" s="33"/>
      <c r="G53" s="33"/>
      <c r="H53" s="34"/>
    </row>
    <row r="54" spans="1:8" ht="15.75" thickBot="1">
      <c r="A54" s="134"/>
      <c r="B54" s="151" t="s">
        <v>83</v>
      </c>
      <c r="C54" s="152"/>
      <c r="D54" s="65">
        <v>1</v>
      </c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1</v>
      </c>
      <c r="E56" s="47">
        <f>E50+E51+E52+E53+E54</f>
        <v>3</v>
      </c>
      <c r="F56" s="47">
        <f>F50+F51+F52+F53+F54</f>
        <v>0</v>
      </c>
      <c r="G56" s="47">
        <f>G50+G51+G52+G53+G54</f>
        <v>1</v>
      </c>
      <c r="H56" s="47">
        <f>H50+H51+H52+H53+H54</f>
        <v>0</v>
      </c>
    </row>
    <row r="57" spans="3:5" ht="15">
      <c r="C57" t="s">
        <v>50</v>
      </c>
      <c r="D57" s="144">
        <f>D56+E56</f>
        <v>4</v>
      </c>
      <c r="E57" s="145"/>
    </row>
    <row r="58" spans="3:6" ht="15">
      <c r="C58" t="s">
        <v>52</v>
      </c>
      <c r="E58" s="146">
        <f>E56+F56</f>
        <v>3</v>
      </c>
      <c r="F58" s="147"/>
    </row>
    <row r="59" spans="3:8" ht="15">
      <c r="C59" t="s">
        <v>51</v>
      </c>
      <c r="F59" s="135">
        <f>F56+G56+H56</f>
        <v>1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Or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CI8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>
        <v>1</v>
      </c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>
        <v>1</v>
      </c>
      <c r="F66" s="33"/>
      <c r="G66" s="33"/>
      <c r="H66" s="34"/>
    </row>
    <row r="67" spans="1:8" ht="15">
      <c r="A67" s="133"/>
      <c r="B67" s="149" t="s">
        <v>10</v>
      </c>
      <c r="C67" s="15" t="s">
        <v>14</v>
      </c>
      <c r="D67" s="35"/>
      <c r="E67" s="36"/>
      <c r="F67" s="36">
        <v>1</v>
      </c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/>
      <c r="F68" s="33">
        <v>1</v>
      </c>
      <c r="G68" s="33"/>
      <c r="H68" s="34"/>
    </row>
    <row r="69" spans="1:8" ht="15.75" thickBot="1">
      <c r="A69" s="134"/>
      <c r="B69" s="151" t="s">
        <v>83</v>
      </c>
      <c r="C69" s="152"/>
      <c r="D69" s="65"/>
      <c r="E69" s="66"/>
      <c r="F69" s="66">
        <v>1</v>
      </c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0</v>
      </c>
      <c r="E71" s="47">
        <f>E65+E66+E67+E68+E69</f>
        <v>1</v>
      </c>
      <c r="F71" s="47">
        <f>F65+F66+F67+F68+F69</f>
        <v>4</v>
      </c>
      <c r="G71" s="47">
        <f>G65+G66+G67+G68+G69</f>
        <v>0</v>
      </c>
      <c r="H71" s="47">
        <f>H65+H66+H67+H68+H69</f>
        <v>0</v>
      </c>
    </row>
    <row r="72" spans="3:5" ht="15">
      <c r="C72" t="s">
        <v>50</v>
      </c>
      <c r="D72" s="144">
        <f>D71+E71</f>
        <v>1</v>
      </c>
      <c r="E72" s="145"/>
    </row>
    <row r="73" spans="3:6" ht="15">
      <c r="C73" t="s">
        <v>52</v>
      </c>
      <c r="E73" s="146">
        <f>E71+F71</f>
        <v>5</v>
      </c>
      <c r="F73" s="147"/>
    </row>
    <row r="74" spans="3:8" ht="15">
      <c r="C74" t="s">
        <v>51</v>
      </c>
      <c r="F74" s="135">
        <f>F71+G71+H71</f>
        <v>4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Argent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CI8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>
        <v>1</v>
      </c>
      <c r="E80" s="30"/>
      <c r="F80" s="30"/>
      <c r="G80" s="30"/>
      <c r="H80" s="31"/>
    </row>
    <row r="81" spans="1:8" ht="15.75" thickBot="1">
      <c r="A81" s="133"/>
      <c r="B81" s="129"/>
      <c r="C81" s="17" t="s">
        <v>13</v>
      </c>
      <c r="D81" s="32"/>
      <c r="E81" s="33">
        <v>1</v>
      </c>
      <c r="F81" s="33"/>
      <c r="G81" s="33"/>
      <c r="H81" s="34"/>
    </row>
    <row r="82" spans="1:8" ht="15">
      <c r="A82" s="133"/>
      <c r="B82" s="149" t="s">
        <v>10</v>
      </c>
      <c r="C82" s="15" t="s">
        <v>14</v>
      </c>
      <c r="D82" s="35"/>
      <c r="E82" s="36"/>
      <c r="F82" s="36"/>
      <c r="G82" s="36">
        <v>1</v>
      </c>
      <c r="H82" s="37"/>
    </row>
    <row r="83" spans="1:8" ht="15.75" thickBot="1">
      <c r="A83" s="133"/>
      <c r="B83" s="150"/>
      <c r="C83" s="60" t="s">
        <v>15</v>
      </c>
      <c r="D83" s="32"/>
      <c r="E83" s="33"/>
      <c r="F83" s="33"/>
      <c r="G83" s="33">
        <v>1</v>
      </c>
      <c r="H83" s="34"/>
    </row>
    <row r="84" spans="1:8" ht="15.75" thickBot="1">
      <c r="A84" s="134"/>
      <c r="B84" s="151" t="s">
        <v>83</v>
      </c>
      <c r="C84" s="152"/>
      <c r="D84" s="65"/>
      <c r="E84" s="66">
        <v>1</v>
      </c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1</v>
      </c>
      <c r="E86" s="47">
        <f>E80+E81+E82+E83+E84</f>
        <v>2</v>
      </c>
      <c r="F86" s="47">
        <f>F80+F81+F82+F83+F84</f>
        <v>0</v>
      </c>
      <c r="G86" s="47">
        <f>G80+G81+G82+G83+G84</f>
        <v>2</v>
      </c>
      <c r="H86" s="47">
        <f>H80+H81+H82+H83+H84</f>
        <v>0</v>
      </c>
    </row>
    <row r="87" spans="3:5" ht="15">
      <c r="C87" t="s">
        <v>50</v>
      </c>
      <c r="D87" s="144">
        <f>D86+E86</f>
        <v>3</v>
      </c>
      <c r="E87" s="145"/>
    </row>
    <row r="88" spans="3:6" ht="15">
      <c r="C88" t="s">
        <v>52</v>
      </c>
      <c r="E88" s="146">
        <f>E86+F86</f>
        <v>2</v>
      </c>
      <c r="F88" s="147"/>
    </row>
    <row r="89" spans="3:8" ht="15">
      <c r="C89" t="s">
        <v>51</v>
      </c>
      <c r="F89" s="135">
        <f>F86+G86+H86</f>
        <v>2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Or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CI8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/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/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/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/>
      <c r="G98" s="33"/>
      <c r="H98" s="34"/>
    </row>
    <row r="99" spans="1:8" ht="15.75" thickBot="1">
      <c r="A99" s="134"/>
      <c r="B99" s="151" t="s">
        <v>83</v>
      </c>
      <c r="C99" s="152"/>
      <c r="D99" s="65"/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0</v>
      </c>
      <c r="E101" s="47">
        <f>E95+E96+E97+E98+E99</f>
        <v>0</v>
      </c>
      <c r="F101" s="47">
        <f>F95+F96+F97+F98+F99</f>
        <v>0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0</v>
      </c>
      <c r="E102" s="145"/>
    </row>
    <row r="103" spans="3:6" ht="15">
      <c r="C103" t="s">
        <v>52</v>
      </c>
      <c r="E103" s="146">
        <f>E101+F101</f>
        <v>0</v>
      </c>
      <c r="F103" s="147"/>
    </row>
    <row r="104" spans="3:8" ht="15">
      <c r="C104" t="s">
        <v>51</v>
      </c>
      <c r="F104" s="135">
        <f>F101+G101+H101</f>
        <v>0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 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CI8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CI8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CI8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K23" sqref="K23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remplir'!A18</f>
        <v>CI9</v>
      </c>
      <c r="B2" t="str">
        <f>'Fichier à remplir'!B18</f>
        <v>SAILLY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/>
      <c r="F5" s="30">
        <v>1</v>
      </c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/>
      <c r="F6" s="33"/>
      <c r="G6" s="33">
        <v>1</v>
      </c>
      <c r="H6" s="34"/>
      <c r="I6" s="6"/>
    </row>
    <row r="7" spans="1:9" ht="15">
      <c r="A7" s="133"/>
      <c r="B7" s="130" t="s">
        <v>10</v>
      </c>
      <c r="C7" s="15" t="s">
        <v>14</v>
      </c>
      <c r="D7" s="35">
        <v>1</v>
      </c>
      <c r="E7" s="36"/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/>
      <c r="F8" s="39">
        <v>1</v>
      </c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/>
      <c r="F9" s="33">
        <v>1</v>
      </c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/>
      <c r="F14" s="43">
        <v>1</v>
      </c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/>
      <c r="F16" s="43">
        <v>1</v>
      </c>
      <c r="G16" s="43"/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>
        <v>1</v>
      </c>
      <c r="G18" s="43"/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9" ht="15.75" thickBot="1">
      <c r="A24" s="156"/>
      <c r="B24" s="150"/>
      <c r="C24" s="150"/>
      <c r="D24" s="160" t="s">
        <v>49</v>
      </c>
      <c r="E24" s="161"/>
      <c r="F24" s="161"/>
      <c r="G24" s="162"/>
      <c r="H24" s="46">
        <v>1</v>
      </c>
      <c r="I24" t="s">
        <v>156</v>
      </c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3</v>
      </c>
      <c r="E26" s="48">
        <f>E5+E6+E7+E8+E9+E12+E14+E16+E18+E20</f>
        <v>0</v>
      </c>
      <c r="F26" s="48">
        <f>F5+F6+F7+F8+F9+F12+F14+F16+F18+F20</f>
        <v>6</v>
      </c>
      <c r="G26" s="48">
        <f>G5+G6+G7+G8+G9+G12+G14+G16+G18+G20</f>
        <v>1</v>
      </c>
      <c r="H26" s="49">
        <f>H5+H6+H7+H8+H9+H12+H14+H16+H18+H20+H21+H22+H23+H24</f>
        <v>1</v>
      </c>
    </row>
    <row r="27" spans="3:5" ht="15">
      <c r="C27" t="s">
        <v>50</v>
      </c>
      <c r="D27" s="144">
        <f>D26+E26</f>
        <v>3</v>
      </c>
      <c r="E27" s="145"/>
    </row>
    <row r="28" spans="3:6" ht="15">
      <c r="C28" t="s">
        <v>52</v>
      </c>
      <c r="E28" s="146">
        <f>E26+F26</f>
        <v>6</v>
      </c>
      <c r="F28" s="147"/>
    </row>
    <row r="29" spans="3:8" ht="15">
      <c r="C29" t="s">
        <v>51</v>
      </c>
      <c r="F29" s="135">
        <f>F26+G26+H26</f>
        <v>8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Bronze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CI9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>
        <v>1</v>
      </c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>
        <v>1</v>
      </c>
      <c r="G36" s="33"/>
      <c r="H36" s="34"/>
    </row>
    <row r="37" spans="1:8" ht="15">
      <c r="A37" s="133"/>
      <c r="B37" s="149" t="s">
        <v>10</v>
      </c>
      <c r="C37" s="15" t="s">
        <v>14</v>
      </c>
      <c r="D37" s="35"/>
      <c r="E37" s="36"/>
      <c r="F37" s="36"/>
      <c r="G37" s="36">
        <v>1</v>
      </c>
      <c r="H37" s="37"/>
    </row>
    <row r="38" spans="1:8" ht="15.75" thickBot="1">
      <c r="A38" s="133"/>
      <c r="B38" s="150"/>
      <c r="C38" s="60" t="s">
        <v>15</v>
      </c>
      <c r="D38" s="32"/>
      <c r="E38" s="33"/>
      <c r="F38" s="33">
        <v>1</v>
      </c>
      <c r="G38" s="33"/>
      <c r="H38" s="34"/>
    </row>
    <row r="39" spans="1:8" ht="15.75" thickBot="1">
      <c r="A39" s="134"/>
      <c r="B39" s="151" t="s">
        <v>83</v>
      </c>
      <c r="C39" s="152"/>
      <c r="D39" s="65"/>
      <c r="E39" s="66">
        <v>1</v>
      </c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0</v>
      </c>
      <c r="E41" s="47">
        <f>E35+E36+E37+E38+E39</f>
        <v>1</v>
      </c>
      <c r="F41" s="47">
        <f>F35+F36+F37+F38+F39</f>
        <v>3</v>
      </c>
      <c r="G41" s="47">
        <f>G35+G36+G37+G38+G39</f>
        <v>1</v>
      </c>
      <c r="H41" s="47">
        <f>H35+H36+H37+H38+H39</f>
        <v>0</v>
      </c>
    </row>
    <row r="42" spans="3:5" ht="15">
      <c r="C42" t="s">
        <v>50</v>
      </c>
      <c r="D42" s="144">
        <f>D41+E41</f>
        <v>1</v>
      </c>
      <c r="E42" s="145"/>
    </row>
    <row r="43" spans="3:6" ht="15">
      <c r="C43" t="s">
        <v>52</v>
      </c>
      <c r="E43" s="146">
        <f>E41+F41</f>
        <v>4</v>
      </c>
      <c r="F43" s="147"/>
    </row>
    <row r="44" spans="3:8" ht="15">
      <c r="C44" t="s">
        <v>51</v>
      </c>
      <c r="F44" s="135">
        <f>F41+G41+H41</f>
        <v>4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Argent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CI9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>
        <v>1</v>
      </c>
      <c r="E50" s="30"/>
      <c r="F50" s="30"/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>
        <v>1</v>
      </c>
      <c r="F51" s="33"/>
      <c r="G51" s="33"/>
      <c r="H51" s="34"/>
    </row>
    <row r="52" spans="1:8" ht="15">
      <c r="A52" s="133"/>
      <c r="B52" s="149" t="s">
        <v>10</v>
      </c>
      <c r="C52" s="15" t="s">
        <v>14</v>
      </c>
      <c r="D52" s="35">
        <v>1</v>
      </c>
      <c r="E52" s="36"/>
      <c r="F52" s="36"/>
      <c r="G52" s="36"/>
      <c r="H52" s="37"/>
    </row>
    <row r="53" spans="1:8" ht="15.75" thickBot="1">
      <c r="A53" s="133"/>
      <c r="B53" s="150"/>
      <c r="C53" s="60" t="s">
        <v>15</v>
      </c>
      <c r="D53" s="32"/>
      <c r="E53" s="33">
        <v>1</v>
      </c>
      <c r="F53" s="33"/>
      <c r="G53" s="33"/>
      <c r="H53" s="34"/>
    </row>
    <row r="54" spans="1:8" ht="15.75" thickBot="1">
      <c r="A54" s="134"/>
      <c r="B54" s="151" t="s">
        <v>83</v>
      </c>
      <c r="C54" s="152"/>
      <c r="D54" s="65">
        <v>1</v>
      </c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3</v>
      </c>
      <c r="E56" s="47">
        <f>E50+E51+E52+E53+E54</f>
        <v>2</v>
      </c>
      <c r="F56" s="47">
        <f>F50+F51+F52+F53+F54</f>
        <v>0</v>
      </c>
      <c r="G56" s="47">
        <f>G50+G51+G52+G53+G54</f>
        <v>0</v>
      </c>
      <c r="H56" s="47">
        <f>H50+H51+H52+H53+H54</f>
        <v>0</v>
      </c>
    </row>
    <row r="57" spans="3:5" ht="15">
      <c r="C57" t="s">
        <v>50</v>
      </c>
      <c r="D57" s="144">
        <f>D56+E56</f>
        <v>5</v>
      </c>
      <c r="E57" s="145"/>
    </row>
    <row r="58" spans="3:6" ht="15">
      <c r="C58" t="s">
        <v>52</v>
      </c>
      <c r="E58" s="146">
        <f>E56+F56</f>
        <v>2</v>
      </c>
      <c r="F58" s="147"/>
    </row>
    <row r="59" spans="3:8" ht="15">
      <c r="C59" t="s">
        <v>51</v>
      </c>
      <c r="F59" s="135">
        <f>F56+G56+H56</f>
        <v>0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Or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CI9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/>
      <c r="G65" s="30">
        <v>1</v>
      </c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/>
      <c r="G66" s="33">
        <v>1</v>
      </c>
      <c r="H66" s="34"/>
    </row>
    <row r="67" spans="1:8" ht="15">
      <c r="A67" s="133"/>
      <c r="B67" s="149" t="s">
        <v>10</v>
      </c>
      <c r="C67" s="15" t="s">
        <v>14</v>
      </c>
      <c r="D67" s="35"/>
      <c r="E67" s="36"/>
      <c r="F67" s="36">
        <v>1</v>
      </c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>
        <v>1</v>
      </c>
      <c r="F68" s="33"/>
      <c r="G68" s="33"/>
      <c r="H68" s="34"/>
    </row>
    <row r="69" spans="1:8" ht="15.75" thickBot="1">
      <c r="A69" s="134"/>
      <c r="B69" s="151" t="s">
        <v>83</v>
      </c>
      <c r="C69" s="152"/>
      <c r="D69" s="65"/>
      <c r="E69" s="66">
        <v>1</v>
      </c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0</v>
      </c>
      <c r="E71" s="47">
        <f>E65+E66+E67+E68+E69</f>
        <v>2</v>
      </c>
      <c r="F71" s="47">
        <f>F65+F66+F67+F68+F69</f>
        <v>1</v>
      </c>
      <c r="G71" s="47">
        <f>G65+G66+G67+G68+G69</f>
        <v>2</v>
      </c>
      <c r="H71" s="47">
        <f>H65+H66+H67+H68+H69</f>
        <v>0</v>
      </c>
    </row>
    <row r="72" spans="3:5" ht="15">
      <c r="C72" t="s">
        <v>50</v>
      </c>
      <c r="D72" s="144">
        <f>D71+E71</f>
        <v>2</v>
      </c>
      <c r="E72" s="145"/>
    </row>
    <row r="73" spans="3:6" ht="15">
      <c r="C73" t="s">
        <v>52</v>
      </c>
      <c r="E73" s="146">
        <f>E71+F71</f>
        <v>3</v>
      </c>
      <c r="F73" s="147"/>
    </row>
    <row r="74" spans="3:8" ht="15">
      <c r="C74" t="s">
        <v>51</v>
      </c>
      <c r="F74" s="135">
        <f>F71+G71+H71</f>
        <v>3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Argent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CI9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>
        <v>1</v>
      </c>
      <c r="G80" s="30"/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>
        <v>1</v>
      </c>
      <c r="G81" s="33"/>
      <c r="H81" s="34"/>
    </row>
    <row r="82" spans="1:8" ht="15">
      <c r="A82" s="133"/>
      <c r="B82" s="149" t="s">
        <v>10</v>
      </c>
      <c r="C82" s="15" t="s">
        <v>14</v>
      </c>
      <c r="D82" s="35">
        <v>1</v>
      </c>
      <c r="E82" s="36"/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>
        <v>1</v>
      </c>
      <c r="F83" s="33"/>
      <c r="G83" s="33"/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2</v>
      </c>
      <c r="E86" s="47">
        <f>E80+E81+E82+E83+E84</f>
        <v>1</v>
      </c>
      <c r="F86" s="47">
        <f>F80+F81+F82+F83+F84</f>
        <v>2</v>
      </c>
      <c r="G86" s="47">
        <f>G80+G81+G82+G83+G84</f>
        <v>0</v>
      </c>
      <c r="H86" s="47">
        <f>H80+H81+H82+H83+H84</f>
        <v>0</v>
      </c>
    </row>
    <row r="87" spans="3:5" ht="15">
      <c r="C87" t="s">
        <v>50</v>
      </c>
      <c r="D87" s="144">
        <f>D86+E86</f>
        <v>3</v>
      </c>
      <c r="E87" s="145"/>
    </row>
    <row r="88" spans="3:6" ht="15">
      <c r="C88" t="s">
        <v>52</v>
      </c>
      <c r="E88" s="146">
        <f>E86+F86</f>
        <v>3</v>
      </c>
      <c r="F88" s="147"/>
    </row>
    <row r="89" spans="3:8" ht="15">
      <c r="C89" t="s">
        <v>51</v>
      </c>
      <c r="F89" s="135">
        <f>F86+G86+H86</f>
        <v>2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Or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CI9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>
        <v>1</v>
      </c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>
        <v>1</v>
      </c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>
        <v>1</v>
      </c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>
        <v>1</v>
      </c>
      <c r="F98" s="33"/>
      <c r="G98" s="33"/>
      <c r="H98" s="34"/>
    </row>
    <row r="99" spans="1:8" ht="15.75" thickBot="1">
      <c r="A99" s="134"/>
      <c r="B99" s="151" t="s">
        <v>83</v>
      </c>
      <c r="C99" s="152"/>
      <c r="D99" s="65">
        <v>1</v>
      </c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1</v>
      </c>
      <c r="E101" s="47">
        <f>E95+E96+E97+E98+E99</f>
        <v>2</v>
      </c>
      <c r="F101" s="47">
        <f>F95+F96+F97+F98+F99</f>
        <v>2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3</v>
      </c>
      <c r="E102" s="145"/>
    </row>
    <row r="103" spans="3:6" ht="15">
      <c r="C103" t="s">
        <v>52</v>
      </c>
      <c r="E103" s="146">
        <f>E101+F101</f>
        <v>4</v>
      </c>
      <c r="F103" s="147"/>
    </row>
    <row r="104" spans="3:8" ht="15">
      <c r="C104" t="s">
        <v>51</v>
      </c>
      <c r="F104" s="135">
        <f>F101+G101+H101</f>
        <v>2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Argent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CI9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>
        <v>1</v>
      </c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>
        <v>1</v>
      </c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>
        <v>1</v>
      </c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>
        <v>1</v>
      </c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>
        <v>1</v>
      </c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2</v>
      </c>
      <c r="E116" s="47">
        <f>E110+E111+E112+E113+E114</f>
        <v>3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5</v>
      </c>
      <c r="E117" s="145"/>
    </row>
    <row r="118" spans="3:6" ht="15">
      <c r="C118" t="s">
        <v>52</v>
      </c>
      <c r="E118" s="146">
        <f>E116+F116</f>
        <v>3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Or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CI9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>
        <v>1</v>
      </c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>
        <v>1</v>
      </c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>
        <v>1</v>
      </c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>
        <v>1</v>
      </c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>
        <v>1</v>
      </c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3</v>
      </c>
      <c r="F131" s="47">
        <f>F125+F126+F127+F128+F129</f>
        <v>1</v>
      </c>
      <c r="G131" s="47">
        <f>G125+G126+G127+G128+G129</f>
        <v>1</v>
      </c>
      <c r="H131" s="47">
        <f>H125+H126+H127+H128+H129</f>
        <v>0</v>
      </c>
    </row>
    <row r="132" spans="3:5" ht="15">
      <c r="C132" t="s">
        <v>50</v>
      </c>
      <c r="D132" s="144">
        <f>D131+E131</f>
        <v>3</v>
      </c>
      <c r="E132" s="145"/>
    </row>
    <row r="133" spans="3:6" ht="15">
      <c r="C133" t="s">
        <v>52</v>
      </c>
      <c r="E133" s="146">
        <f>E131+F131</f>
        <v>4</v>
      </c>
      <c r="F133" s="147"/>
    </row>
    <row r="134" spans="3:8" ht="15">
      <c r="C134" t="s">
        <v>51</v>
      </c>
      <c r="F134" s="135">
        <f>F131+G131+H131</f>
        <v>2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Argent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CI9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D13" sqref="D13:H13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remplir'!A19</f>
        <v>CI10</v>
      </c>
      <c r="B2" t="str">
        <f>'Fichier à remplir'!B19</f>
        <v>WAMBRECHIES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/>
      <c r="F5" s="30"/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/>
      <c r="F6" s="33"/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/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/>
      <c r="F8" s="39"/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/>
      <c r="F9" s="33"/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/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/>
      <c r="F14" s="43"/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/>
      <c r="F16" s="43"/>
      <c r="G16" s="43"/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/>
      <c r="G18" s="43"/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/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0</v>
      </c>
      <c r="E26" s="48">
        <f>E5+E6+E7+E8+E9+E12+E14+E16+E18+E20</f>
        <v>0</v>
      </c>
      <c r="F26" s="48">
        <f>F5+F6+F7+F8+F9+F12+F14+F16+F18+F20</f>
        <v>0</v>
      </c>
      <c r="G26" s="48">
        <f>G5+G6+G7+G8+G9+G12+G14+G16+G18+G20</f>
        <v>0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0</v>
      </c>
      <c r="E27" s="145"/>
    </row>
    <row r="28" spans="3:6" ht="15">
      <c r="C28" t="s">
        <v>52</v>
      </c>
      <c r="E28" s="146">
        <f>E26+F26</f>
        <v>0</v>
      </c>
      <c r="F28" s="147"/>
    </row>
    <row r="29" spans="3:8" ht="15">
      <c r="C29" t="s">
        <v>51</v>
      </c>
      <c r="F29" s="135">
        <f>F26+G26+H26</f>
        <v>0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 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CI10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/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/>
      <c r="G36" s="33"/>
      <c r="H36" s="34"/>
    </row>
    <row r="37" spans="1:8" ht="15">
      <c r="A37" s="133"/>
      <c r="B37" s="149" t="s">
        <v>10</v>
      </c>
      <c r="C37" s="15" t="s">
        <v>14</v>
      </c>
      <c r="D37" s="35"/>
      <c r="E37" s="36"/>
      <c r="F37" s="36"/>
      <c r="G37" s="36"/>
      <c r="H37" s="37"/>
    </row>
    <row r="38" spans="1:8" ht="15.75" thickBot="1">
      <c r="A38" s="133"/>
      <c r="B38" s="150"/>
      <c r="C38" s="60" t="s">
        <v>15</v>
      </c>
      <c r="D38" s="32"/>
      <c r="E38" s="33"/>
      <c r="F38" s="33"/>
      <c r="G38" s="33"/>
      <c r="H38" s="34"/>
    </row>
    <row r="39" spans="1:8" ht="15.75" thickBot="1">
      <c r="A39" s="134"/>
      <c r="B39" s="151" t="s">
        <v>83</v>
      </c>
      <c r="C39" s="152"/>
      <c r="D39" s="65"/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0</v>
      </c>
      <c r="E41" s="47">
        <f>E35+E36+E37+E38+E39</f>
        <v>0</v>
      </c>
      <c r="F41" s="47">
        <f>F35+F36+F37+F38+F39</f>
        <v>0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0</v>
      </c>
      <c r="E42" s="145"/>
    </row>
    <row r="43" spans="3:6" ht="15">
      <c r="C43" t="s">
        <v>52</v>
      </c>
      <c r="E43" s="146">
        <f>E41+F41</f>
        <v>0</v>
      </c>
      <c r="F43" s="147"/>
    </row>
    <row r="44" spans="3:8" ht="15">
      <c r="C44" t="s">
        <v>51</v>
      </c>
      <c r="F44" s="135">
        <f>F41+G41+H41</f>
        <v>0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 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CI10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/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/>
      <c r="F51" s="33"/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/>
      <c r="F52" s="36"/>
      <c r="G52" s="36"/>
      <c r="H52" s="37"/>
    </row>
    <row r="53" spans="1:8" ht="15.75" thickBot="1">
      <c r="A53" s="133"/>
      <c r="B53" s="150"/>
      <c r="C53" s="60" t="s">
        <v>15</v>
      </c>
      <c r="D53" s="32"/>
      <c r="E53" s="33"/>
      <c r="F53" s="33"/>
      <c r="G53" s="33"/>
      <c r="H53" s="34"/>
    </row>
    <row r="54" spans="1:8" ht="15.75" thickBot="1">
      <c r="A54" s="134"/>
      <c r="B54" s="151" t="s">
        <v>83</v>
      </c>
      <c r="C54" s="152"/>
      <c r="D54" s="65"/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0</v>
      </c>
      <c r="E56" s="47">
        <f>E50+E51+E52+E53+E54</f>
        <v>0</v>
      </c>
      <c r="F56" s="47">
        <f>F50+F51+F52+F53+F54</f>
        <v>0</v>
      </c>
      <c r="G56" s="47">
        <f>G50+G51+G52+G53+G54</f>
        <v>0</v>
      </c>
      <c r="H56" s="47">
        <f>H50+H51+H52+H53+H54</f>
        <v>0</v>
      </c>
    </row>
    <row r="57" spans="3:5" ht="15">
      <c r="C57" t="s">
        <v>50</v>
      </c>
      <c r="D57" s="144">
        <f>D56+E56</f>
        <v>0</v>
      </c>
      <c r="E57" s="145"/>
    </row>
    <row r="58" spans="3:6" ht="15">
      <c r="C58" t="s">
        <v>52</v>
      </c>
      <c r="E58" s="146">
        <f>E56+F56</f>
        <v>0</v>
      </c>
      <c r="F58" s="147"/>
    </row>
    <row r="59" spans="3:8" ht="15">
      <c r="C59" t="s">
        <v>51</v>
      </c>
      <c r="F59" s="135">
        <f>F56+G56+H56</f>
        <v>0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 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CI10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/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/>
      <c r="G66" s="33"/>
      <c r="H66" s="34"/>
    </row>
    <row r="67" spans="1:8" ht="15">
      <c r="A67" s="133"/>
      <c r="B67" s="149" t="s">
        <v>10</v>
      </c>
      <c r="C67" s="15" t="s">
        <v>14</v>
      </c>
      <c r="D67" s="35"/>
      <c r="E67" s="36"/>
      <c r="F67" s="36"/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/>
      <c r="F68" s="33"/>
      <c r="G68" s="33"/>
      <c r="H68" s="34"/>
    </row>
    <row r="69" spans="1:8" ht="15.75" thickBot="1">
      <c r="A69" s="134"/>
      <c r="B69" s="151" t="s">
        <v>83</v>
      </c>
      <c r="C69" s="152"/>
      <c r="D69" s="65"/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0</v>
      </c>
      <c r="E71" s="47">
        <f>E65+E66+E67+E68+E69</f>
        <v>0</v>
      </c>
      <c r="F71" s="47">
        <f>F65+F66+F67+F68+F69</f>
        <v>0</v>
      </c>
      <c r="G71" s="47">
        <f>G65+G66+G67+G68+G69</f>
        <v>0</v>
      </c>
      <c r="H71" s="47">
        <f>H65+H66+H67+H68+H69</f>
        <v>0</v>
      </c>
    </row>
    <row r="72" spans="3:5" ht="15">
      <c r="C72" t="s">
        <v>50</v>
      </c>
      <c r="D72" s="144">
        <f>D71+E71</f>
        <v>0</v>
      </c>
      <c r="E72" s="145"/>
    </row>
    <row r="73" spans="3:6" ht="15">
      <c r="C73" t="s">
        <v>52</v>
      </c>
      <c r="E73" s="146">
        <f>E71+F71</f>
        <v>0</v>
      </c>
      <c r="F73" s="147"/>
    </row>
    <row r="74" spans="3:8" ht="15">
      <c r="C74" t="s">
        <v>51</v>
      </c>
      <c r="F74" s="135">
        <f>F71+G71+H71</f>
        <v>0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 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CI10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/>
      <c r="G80" s="30"/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/>
      <c r="G81" s="33"/>
      <c r="H81" s="34"/>
    </row>
    <row r="82" spans="1:8" ht="15">
      <c r="A82" s="133"/>
      <c r="B82" s="149" t="s">
        <v>10</v>
      </c>
      <c r="C82" s="15" t="s">
        <v>14</v>
      </c>
      <c r="D82" s="35"/>
      <c r="E82" s="36"/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/>
      <c r="F83" s="33"/>
      <c r="G83" s="33"/>
      <c r="H83" s="34"/>
    </row>
    <row r="84" spans="1:8" ht="15.75" thickBot="1">
      <c r="A84" s="134"/>
      <c r="B84" s="151" t="s">
        <v>83</v>
      </c>
      <c r="C84" s="152"/>
      <c r="D84" s="65"/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0</v>
      </c>
      <c r="E86" s="47">
        <f>E80+E81+E82+E83+E84</f>
        <v>0</v>
      </c>
      <c r="F86" s="47">
        <f>F80+F81+F82+F83+F84</f>
        <v>0</v>
      </c>
      <c r="G86" s="47">
        <f>G80+G81+G82+G83+G84</f>
        <v>0</v>
      </c>
      <c r="H86" s="47">
        <f>H80+H81+H82+H83+H84</f>
        <v>0</v>
      </c>
    </row>
    <row r="87" spans="3:5" ht="15">
      <c r="C87" t="s">
        <v>50</v>
      </c>
      <c r="D87" s="144">
        <f>D86+E86</f>
        <v>0</v>
      </c>
      <c r="E87" s="145"/>
    </row>
    <row r="88" spans="3:6" ht="15">
      <c r="C88" t="s">
        <v>52</v>
      </c>
      <c r="E88" s="146">
        <f>E86+F86</f>
        <v>0</v>
      </c>
      <c r="F88" s="147"/>
    </row>
    <row r="89" spans="3:8" ht="15">
      <c r="C89" t="s">
        <v>51</v>
      </c>
      <c r="F89" s="135">
        <f>F86+G86+H86</f>
        <v>0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 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CI10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/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/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/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/>
      <c r="G98" s="33"/>
      <c r="H98" s="34"/>
    </row>
    <row r="99" spans="1:8" ht="15.75" thickBot="1">
      <c r="A99" s="134"/>
      <c r="B99" s="151" t="s">
        <v>83</v>
      </c>
      <c r="C99" s="152"/>
      <c r="D99" s="65"/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0</v>
      </c>
      <c r="E101" s="47">
        <f>E95+E96+E97+E98+E99</f>
        <v>0</v>
      </c>
      <c r="F101" s="47">
        <f>F95+F96+F97+F98+F99</f>
        <v>0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0</v>
      </c>
      <c r="E102" s="145"/>
    </row>
    <row r="103" spans="3:6" ht="15">
      <c r="C103" t="s">
        <v>52</v>
      </c>
      <c r="E103" s="146">
        <f>E101+F101</f>
        <v>0</v>
      </c>
      <c r="F103" s="147"/>
    </row>
    <row r="104" spans="3:8" ht="15">
      <c r="C104" t="s">
        <v>51</v>
      </c>
      <c r="F104" s="135">
        <f>F101+G101+H101</f>
        <v>0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 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CI10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CI10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CI10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C102" sqref="C102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remplir'!A20</f>
        <v>CI11</v>
      </c>
      <c r="B2" t="str">
        <f>'Fichier à remplir'!B20</f>
        <v>DENAIN _ Caudron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/>
      <c r="F5" s="30">
        <v>1</v>
      </c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/>
      <c r="F6" s="33"/>
      <c r="G6" s="33">
        <v>1</v>
      </c>
      <c r="H6" s="34"/>
      <c r="I6" s="6"/>
    </row>
    <row r="7" spans="1:9" ht="15">
      <c r="A7" s="133"/>
      <c r="B7" s="130" t="s">
        <v>10</v>
      </c>
      <c r="C7" s="15" t="s">
        <v>14</v>
      </c>
      <c r="D7" s="35">
        <v>1</v>
      </c>
      <c r="E7" s="36"/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/>
      <c r="F8" s="39">
        <v>1</v>
      </c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/>
      <c r="F9" s="33">
        <v>1</v>
      </c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>
        <v>1</v>
      </c>
      <c r="E14" s="43"/>
      <c r="F14" s="43"/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/>
      <c r="F16" s="43">
        <v>1</v>
      </c>
      <c r="G16" s="43"/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>
        <v>1</v>
      </c>
      <c r="G18" s="43"/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4</v>
      </c>
      <c r="E26" s="48">
        <f>E5+E6+E7+E8+E9+E12+E14+E16+E18+E20</f>
        <v>0</v>
      </c>
      <c r="F26" s="48">
        <f>F5+F6+F7+F8+F9+F12+F14+F16+F18+F20</f>
        <v>5</v>
      </c>
      <c r="G26" s="48">
        <f>G5+G6+G7+G8+G9+G12+G14+G16+G18+G20</f>
        <v>1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4</v>
      </c>
      <c r="E27" s="145"/>
    </row>
    <row r="28" spans="3:6" ht="15">
      <c r="C28" t="s">
        <v>52</v>
      </c>
      <c r="E28" s="146">
        <f>E26+F26</f>
        <v>5</v>
      </c>
      <c r="F28" s="147"/>
    </row>
    <row r="29" spans="3:8" ht="15">
      <c r="C29" t="s">
        <v>51</v>
      </c>
      <c r="F29" s="135">
        <f>F26+G26+H26</f>
        <v>6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Bronze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CI11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/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/>
      <c r="G36" s="33"/>
      <c r="H36" s="34"/>
    </row>
    <row r="37" spans="1:8" ht="15">
      <c r="A37" s="133"/>
      <c r="B37" s="149" t="s">
        <v>10</v>
      </c>
      <c r="C37" s="15" t="s">
        <v>14</v>
      </c>
      <c r="D37" s="35"/>
      <c r="E37" s="36"/>
      <c r="F37" s="36"/>
      <c r="G37" s="36"/>
      <c r="H37" s="37"/>
    </row>
    <row r="38" spans="1:8" ht="15.75" thickBot="1">
      <c r="A38" s="133"/>
      <c r="B38" s="150"/>
      <c r="C38" s="60" t="s">
        <v>15</v>
      </c>
      <c r="D38" s="32"/>
      <c r="E38" s="33"/>
      <c r="F38" s="33"/>
      <c r="G38" s="33"/>
      <c r="H38" s="34"/>
    </row>
    <row r="39" spans="1:8" ht="15.75" thickBot="1">
      <c r="A39" s="134"/>
      <c r="B39" s="151" t="s">
        <v>83</v>
      </c>
      <c r="C39" s="152"/>
      <c r="D39" s="65"/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0</v>
      </c>
      <c r="E41" s="47">
        <f>E35+E36+E37+E38+E39</f>
        <v>0</v>
      </c>
      <c r="F41" s="47">
        <f>F35+F36+F37+F38+F39</f>
        <v>0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0</v>
      </c>
      <c r="E42" s="145"/>
    </row>
    <row r="43" spans="3:6" ht="15">
      <c r="C43" t="s">
        <v>52</v>
      </c>
      <c r="E43" s="146">
        <f>E41+F41</f>
        <v>0</v>
      </c>
      <c r="F43" s="147"/>
    </row>
    <row r="44" spans="3:8" ht="15">
      <c r="C44" t="s">
        <v>51</v>
      </c>
      <c r="F44" s="135">
        <f>F41+G41+H41</f>
        <v>0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 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CI11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>
        <v>1</v>
      </c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/>
      <c r="F51" s="33">
        <v>1</v>
      </c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>
        <v>1</v>
      </c>
      <c r="F52" s="36"/>
      <c r="G52" s="36"/>
      <c r="H52" s="37"/>
    </row>
    <row r="53" spans="1:8" ht="15.75" thickBot="1">
      <c r="A53" s="133"/>
      <c r="B53" s="150"/>
      <c r="C53" s="60" t="s">
        <v>15</v>
      </c>
      <c r="D53" s="32"/>
      <c r="E53" s="33">
        <v>1</v>
      </c>
      <c r="F53" s="33"/>
      <c r="G53" s="33"/>
      <c r="H53" s="34"/>
    </row>
    <row r="54" spans="1:8" ht="15.75" thickBot="1">
      <c r="A54" s="134"/>
      <c r="B54" s="151" t="s">
        <v>83</v>
      </c>
      <c r="C54" s="152"/>
      <c r="D54" s="65">
        <v>1</v>
      </c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1</v>
      </c>
      <c r="E56" s="47">
        <f>E50+E51+E52+E53+E54</f>
        <v>2</v>
      </c>
      <c r="F56" s="47">
        <f>F50+F51+F52+F53+F54</f>
        <v>2</v>
      </c>
      <c r="G56" s="47">
        <f>G50+G51+G52+G53+G54</f>
        <v>0</v>
      </c>
      <c r="H56" s="47">
        <f>H50+H51+H52+H53+H54</f>
        <v>0</v>
      </c>
    </row>
    <row r="57" spans="3:5" ht="15">
      <c r="C57" t="s">
        <v>50</v>
      </c>
      <c r="D57" s="144">
        <f>D56+E56</f>
        <v>3</v>
      </c>
      <c r="E57" s="145"/>
    </row>
    <row r="58" spans="3:6" ht="15">
      <c r="C58" t="s">
        <v>52</v>
      </c>
      <c r="E58" s="146">
        <f>E56+F56</f>
        <v>4</v>
      </c>
      <c r="F58" s="147"/>
    </row>
    <row r="59" spans="3:8" ht="15">
      <c r="C59" t="s">
        <v>51</v>
      </c>
      <c r="F59" s="135">
        <f>F56+G56+H56</f>
        <v>2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Argent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CI11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/>
      <c r="G65" s="30">
        <v>1</v>
      </c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>
        <v>1</v>
      </c>
      <c r="G66" s="33"/>
      <c r="H66" s="34"/>
    </row>
    <row r="67" spans="1:8" ht="15">
      <c r="A67" s="133"/>
      <c r="B67" s="149" t="s">
        <v>10</v>
      </c>
      <c r="C67" s="15" t="s">
        <v>14</v>
      </c>
      <c r="D67" s="35"/>
      <c r="E67" s="36"/>
      <c r="F67" s="36"/>
      <c r="G67" s="36">
        <v>1</v>
      </c>
      <c r="H67" s="37"/>
    </row>
    <row r="68" spans="1:8" ht="15.75" thickBot="1">
      <c r="A68" s="133"/>
      <c r="B68" s="150"/>
      <c r="C68" s="60" t="s">
        <v>15</v>
      </c>
      <c r="D68" s="32"/>
      <c r="E68" s="33"/>
      <c r="F68" s="33">
        <v>1</v>
      </c>
      <c r="G68" s="33"/>
      <c r="H68" s="34"/>
    </row>
    <row r="69" spans="1:8" ht="15.75" thickBot="1">
      <c r="A69" s="134"/>
      <c r="B69" s="151" t="s">
        <v>83</v>
      </c>
      <c r="C69" s="152"/>
      <c r="D69" s="65"/>
      <c r="E69" s="66">
        <v>1</v>
      </c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0</v>
      </c>
      <c r="E71" s="47">
        <f>E65+E66+E67+E68+E69</f>
        <v>1</v>
      </c>
      <c r="F71" s="47">
        <f>F65+F66+F67+F68+F69</f>
        <v>2</v>
      </c>
      <c r="G71" s="47">
        <f>G65+G66+G67+G68+G69</f>
        <v>2</v>
      </c>
      <c r="H71" s="47">
        <f>H65+H66+H67+H68+H69</f>
        <v>0</v>
      </c>
    </row>
    <row r="72" spans="3:5" ht="15">
      <c r="C72" t="s">
        <v>50</v>
      </c>
      <c r="D72" s="144">
        <f>D71+E71</f>
        <v>1</v>
      </c>
      <c r="E72" s="145"/>
    </row>
    <row r="73" spans="3:6" ht="15">
      <c r="C73" t="s">
        <v>52</v>
      </c>
      <c r="E73" s="146">
        <f>E71+F71</f>
        <v>3</v>
      </c>
      <c r="F73" s="147"/>
    </row>
    <row r="74" spans="3:8" ht="15">
      <c r="C74" t="s">
        <v>51</v>
      </c>
      <c r="F74" s="135">
        <f>F71+G71+H71</f>
        <v>4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Bronze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CI11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>
        <v>1</v>
      </c>
      <c r="F80" s="30"/>
      <c r="G80" s="30"/>
      <c r="H80" s="31"/>
    </row>
    <row r="81" spans="1:8" ht="15.75" thickBot="1">
      <c r="A81" s="133"/>
      <c r="B81" s="129"/>
      <c r="C81" s="17" t="s">
        <v>13</v>
      </c>
      <c r="D81" s="32"/>
      <c r="E81" s="33">
        <v>1</v>
      </c>
      <c r="F81" s="33"/>
      <c r="G81" s="33"/>
      <c r="H81" s="34"/>
    </row>
    <row r="82" spans="1:8" ht="15">
      <c r="A82" s="133"/>
      <c r="B82" s="149" t="s">
        <v>10</v>
      </c>
      <c r="C82" s="15" t="s">
        <v>14</v>
      </c>
      <c r="D82" s="35"/>
      <c r="E82" s="36"/>
      <c r="F82" s="36"/>
      <c r="G82" s="36">
        <v>1</v>
      </c>
      <c r="H82" s="37"/>
    </row>
    <row r="83" spans="1:8" ht="15.75" thickBot="1">
      <c r="A83" s="133"/>
      <c r="B83" s="150"/>
      <c r="C83" s="60" t="s">
        <v>15</v>
      </c>
      <c r="D83" s="32"/>
      <c r="E83" s="33"/>
      <c r="F83" s="33">
        <v>1</v>
      </c>
      <c r="G83" s="33"/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1</v>
      </c>
      <c r="E86" s="47">
        <f>E80+E81+E82+E83+E84</f>
        <v>2</v>
      </c>
      <c r="F86" s="47">
        <f>F80+F81+F82+F83+F84</f>
        <v>1</v>
      </c>
      <c r="G86" s="47">
        <f>G80+G81+G82+G83+G84</f>
        <v>1</v>
      </c>
      <c r="H86" s="47">
        <f>H80+H81+H82+H83+H84</f>
        <v>0</v>
      </c>
    </row>
    <row r="87" spans="3:5" ht="15">
      <c r="C87" t="s">
        <v>50</v>
      </c>
      <c r="D87" s="144">
        <f>D86+E86</f>
        <v>3</v>
      </c>
      <c r="E87" s="145"/>
    </row>
    <row r="88" spans="3:6" ht="15">
      <c r="C88" t="s">
        <v>52</v>
      </c>
      <c r="E88" s="146">
        <f>E86+F86</f>
        <v>3</v>
      </c>
      <c r="F88" s="147"/>
    </row>
    <row r="89" spans="3:8" ht="15">
      <c r="C89" t="s">
        <v>51</v>
      </c>
      <c r="F89" s="135">
        <f>F86+G86+H86</f>
        <v>2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Or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CI11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>
        <v>1</v>
      </c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/>
      <c r="G96" s="33">
        <v>1</v>
      </c>
      <c r="H96" s="34"/>
    </row>
    <row r="97" spans="1:8" ht="15">
      <c r="A97" s="133"/>
      <c r="B97" s="149" t="s">
        <v>10</v>
      </c>
      <c r="C97" s="15" t="s">
        <v>14</v>
      </c>
      <c r="D97" s="35"/>
      <c r="E97" s="36">
        <v>1</v>
      </c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/>
      <c r="G98" s="33">
        <v>1</v>
      </c>
      <c r="H98" s="34"/>
    </row>
    <row r="99" spans="1:8" ht="15.75" thickBot="1">
      <c r="A99" s="134"/>
      <c r="B99" s="151" t="s">
        <v>83</v>
      </c>
      <c r="C99" s="152"/>
      <c r="D99" s="65">
        <v>1</v>
      </c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1</v>
      </c>
      <c r="E101" s="47">
        <f>E95+E96+E97+E98+E99</f>
        <v>1</v>
      </c>
      <c r="F101" s="47">
        <f>F95+F96+F97+F98+F99</f>
        <v>1</v>
      </c>
      <c r="G101" s="47">
        <f>G95+G96+G97+G98+G99</f>
        <v>2</v>
      </c>
      <c r="H101" s="47">
        <f>H95+H96+H97+H98+H99</f>
        <v>0</v>
      </c>
    </row>
    <row r="102" spans="3:5" ht="15">
      <c r="C102" t="s">
        <v>50</v>
      </c>
      <c r="D102" s="144">
        <f>D101+E101</f>
        <v>2</v>
      </c>
      <c r="E102" s="145"/>
    </row>
    <row r="103" spans="3:6" ht="15">
      <c r="C103" t="s">
        <v>52</v>
      </c>
      <c r="E103" s="146">
        <f>E101+F101</f>
        <v>2</v>
      </c>
      <c r="F103" s="147"/>
    </row>
    <row r="104" spans="3:8" ht="15">
      <c r="C104" t="s">
        <v>51</v>
      </c>
      <c r="F104" s="135">
        <f>F101+G101+H101</f>
        <v>3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Bronze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CI11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CI11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CI11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L124" sqref="L124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remplir'!A21</f>
        <v>CI12</v>
      </c>
      <c r="B2" t="str">
        <f>'Fichier à remplir'!B21</f>
        <v>DENAIN_ Ait el aati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/>
      <c r="F5" s="30">
        <v>1</v>
      </c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>
        <v>1</v>
      </c>
      <c r="F6" s="33"/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/>
      <c r="F7" s="36">
        <v>1</v>
      </c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/>
      <c r="F8" s="39">
        <v>1</v>
      </c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/>
      <c r="F9" s="33">
        <v>1</v>
      </c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/>
      <c r="E12" s="33">
        <v>1</v>
      </c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>
        <v>1</v>
      </c>
      <c r="E14" s="43"/>
      <c r="F14" s="43"/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/>
      <c r="F16" s="43">
        <v>1</v>
      </c>
      <c r="G16" s="43"/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/>
      <c r="G18" s="43">
        <v>1</v>
      </c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2</v>
      </c>
      <c r="E26" s="48">
        <f>E5+E6+E7+E8+E9+E12+E14+E16+E18+E20</f>
        <v>2</v>
      </c>
      <c r="F26" s="48">
        <f>F5+F6+F7+F8+F9+F12+F14+F16+F18+F20</f>
        <v>5</v>
      </c>
      <c r="G26" s="48">
        <f>G5+G6+G7+G8+G9+G12+G14+G16+G18+G20</f>
        <v>1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4</v>
      </c>
      <c r="E27" s="145"/>
    </row>
    <row r="28" spans="3:6" ht="15">
      <c r="C28" t="s">
        <v>52</v>
      </c>
      <c r="E28" s="146">
        <f>E26+F26</f>
        <v>7</v>
      </c>
      <c r="F28" s="147"/>
    </row>
    <row r="29" spans="3:8" ht="15">
      <c r="C29" t="s">
        <v>51</v>
      </c>
      <c r="F29" s="135">
        <f>F26+G26+H26</f>
        <v>6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Argent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CI12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>
        <v>1</v>
      </c>
      <c r="F35" s="30"/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>
        <v>1</v>
      </c>
      <c r="F36" s="33"/>
      <c r="G36" s="33"/>
      <c r="H36" s="34"/>
    </row>
    <row r="37" spans="1:8" ht="15">
      <c r="A37" s="133"/>
      <c r="B37" s="149" t="s">
        <v>10</v>
      </c>
      <c r="C37" s="15" t="s">
        <v>14</v>
      </c>
      <c r="D37" s="35"/>
      <c r="E37" s="36">
        <v>1</v>
      </c>
      <c r="F37" s="36"/>
      <c r="G37" s="36"/>
      <c r="H37" s="37"/>
    </row>
    <row r="38" spans="1:8" ht="15.75" thickBot="1">
      <c r="A38" s="133"/>
      <c r="B38" s="150"/>
      <c r="C38" s="60" t="s">
        <v>15</v>
      </c>
      <c r="D38" s="32">
        <v>1</v>
      </c>
      <c r="E38" s="33"/>
      <c r="F38" s="33"/>
      <c r="G38" s="33"/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2</v>
      </c>
      <c r="E41" s="47">
        <f>E35+E36+E37+E38+E39</f>
        <v>3</v>
      </c>
      <c r="F41" s="47">
        <f>F35+F36+F37+F38+F39</f>
        <v>0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5</v>
      </c>
      <c r="E42" s="145"/>
    </row>
    <row r="43" spans="3:6" ht="15">
      <c r="C43" t="s">
        <v>52</v>
      </c>
      <c r="E43" s="146">
        <f>E41+F41</f>
        <v>3</v>
      </c>
      <c r="F43" s="147"/>
    </row>
    <row r="44" spans="3:8" ht="15">
      <c r="C44" t="s">
        <v>51</v>
      </c>
      <c r="F44" s="135">
        <f>F41+G41+H41</f>
        <v>0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Or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CI12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>
        <v>1</v>
      </c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>
        <v>1</v>
      </c>
      <c r="F51" s="33"/>
      <c r="G51" s="33"/>
      <c r="H51" s="34"/>
    </row>
    <row r="52" spans="1:8" ht="15">
      <c r="A52" s="133"/>
      <c r="B52" s="149" t="s">
        <v>10</v>
      </c>
      <c r="C52" s="15" t="s">
        <v>14</v>
      </c>
      <c r="D52" s="35">
        <v>1</v>
      </c>
      <c r="E52" s="36"/>
      <c r="F52" s="36"/>
      <c r="G52" s="36"/>
      <c r="H52" s="37"/>
    </row>
    <row r="53" spans="1:8" ht="15.75" thickBot="1">
      <c r="A53" s="133"/>
      <c r="B53" s="150"/>
      <c r="C53" s="60" t="s">
        <v>15</v>
      </c>
      <c r="D53" s="32">
        <v>1</v>
      </c>
      <c r="E53" s="33"/>
      <c r="F53" s="33"/>
      <c r="G53" s="33"/>
      <c r="H53" s="34"/>
    </row>
    <row r="54" spans="1:8" ht="15.75" thickBot="1">
      <c r="A54" s="134"/>
      <c r="B54" s="151" t="s">
        <v>83</v>
      </c>
      <c r="C54" s="152"/>
      <c r="D54" s="65">
        <v>1</v>
      </c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3</v>
      </c>
      <c r="E56" s="47">
        <f>E50+E51+E52+E53+E54</f>
        <v>1</v>
      </c>
      <c r="F56" s="47">
        <f>F50+F51+F52+F53+F54</f>
        <v>1</v>
      </c>
      <c r="G56" s="47">
        <f>G50+G51+G52+G53+G54</f>
        <v>0</v>
      </c>
      <c r="H56" s="47">
        <f>H50+H51+H52+H53+H54</f>
        <v>0</v>
      </c>
    </row>
    <row r="57" spans="3:5" ht="15">
      <c r="C57" t="s">
        <v>50</v>
      </c>
      <c r="D57" s="144">
        <f>D56+E56</f>
        <v>4</v>
      </c>
      <c r="E57" s="145"/>
    </row>
    <row r="58" spans="3:6" ht="15">
      <c r="C58" t="s">
        <v>52</v>
      </c>
      <c r="E58" s="146">
        <f>E56+F56</f>
        <v>2</v>
      </c>
      <c r="F58" s="147"/>
    </row>
    <row r="59" spans="3:8" ht="15">
      <c r="C59" t="s">
        <v>51</v>
      </c>
      <c r="F59" s="135">
        <f>F56+G56+H56</f>
        <v>1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Or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CI12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/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/>
      <c r="G66" s="33"/>
      <c r="H66" s="34"/>
    </row>
    <row r="67" spans="1:8" ht="15">
      <c r="A67" s="133"/>
      <c r="B67" s="149" t="s">
        <v>10</v>
      </c>
      <c r="C67" s="15" t="s">
        <v>14</v>
      </c>
      <c r="D67" s="35"/>
      <c r="E67" s="36"/>
      <c r="F67" s="36"/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/>
      <c r="F68" s="33"/>
      <c r="G68" s="33"/>
      <c r="H68" s="34"/>
    </row>
    <row r="69" spans="1:8" ht="15.75" thickBot="1">
      <c r="A69" s="134"/>
      <c r="B69" s="151" t="s">
        <v>83</v>
      </c>
      <c r="C69" s="152"/>
      <c r="D69" s="65"/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0</v>
      </c>
      <c r="E71" s="47">
        <f>E65+E66+E67+E68+E69</f>
        <v>0</v>
      </c>
      <c r="F71" s="47">
        <f>F65+F66+F67+F68+F69</f>
        <v>0</v>
      </c>
      <c r="G71" s="47">
        <f>G65+G66+G67+G68+G69</f>
        <v>0</v>
      </c>
      <c r="H71" s="47">
        <f>H65+H66+H67+H68+H69</f>
        <v>0</v>
      </c>
    </row>
    <row r="72" spans="3:5" ht="15">
      <c r="C72" t="s">
        <v>50</v>
      </c>
      <c r="D72" s="144">
        <f>D71+E71</f>
        <v>0</v>
      </c>
      <c r="E72" s="145"/>
    </row>
    <row r="73" spans="3:6" ht="15">
      <c r="C73" t="s">
        <v>52</v>
      </c>
      <c r="E73" s="146">
        <f>E71+F71</f>
        <v>0</v>
      </c>
      <c r="F73" s="147"/>
    </row>
    <row r="74" spans="3:8" ht="15">
      <c r="C74" t="s">
        <v>51</v>
      </c>
      <c r="F74" s="135">
        <f>F71+G71+H71</f>
        <v>0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">
        <v>154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CI12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/>
      <c r="G80" s="30">
        <v>1</v>
      </c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/>
      <c r="G81" s="33">
        <v>1</v>
      </c>
      <c r="H81" s="34"/>
    </row>
    <row r="82" spans="1:8" ht="15">
      <c r="A82" s="133"/>
      <c r="B82" s="149" t="s">
        <v>10</v>
      </c>
      <c r="C82" s="15" t="s">
        <v>14</v>
      </c>
      <c r="D82" s="35"/>
      <c r="E82" s="36">
        <v>1</v>
      </c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/>
      <c r="F83" s="33"/>
      <c r="G83" s="33">
        <v>1</v>
      </c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1</v>
      </c>
      <c r="E86" s="47">
        <f>E80+E81+E82+E83+E84</f>
        <v>1</v>
      </c>
      <c r="F86" s="47">
        <f>F80+F81+F82+F83+F84</f>
        <v>0</v>
      </c>
      <c r="G86" s="47">
        <f>G80+G81+G82+G83+G84</f>
        <v>3</v>
      </c>
      <c r="H86" s="47">
        <f>H80+H81+H82+H83+H84</f>
        <v>0</v>
      </c>
    </row>
    <row r="87" spans="3:5" ht="15">
      <c r="C87" t="s">
        <v>50</v>
      </c>
      <c r="D87" s="144">
        <f>D86+E86</f>
        <v>2</v>
      </c>
      <c r="E87" s="145"/>
    </row>
    <row r="88" spans="3:6" ht="15">
      <c r="C88" t="s">
        <v>52</v>
      </c>
      <c r="E88" s="146">
        <f>E86+F86</f>
        <v>1</v>
      </c>
      <c r="F88" s="147"/>
    </row>
    <row r="89" spans="3:8" ht="15">
      <c r="C89" t="s">
        <v>51</v>
      </c>
      <c r="F89" s="135">
        <f>F86+G86+H86</f>
        <v>3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Bronze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CI12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/>
      <c r="G95" s="30">
        <v>1</v>
      </c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>
        <v>1</v>
      </c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/>
      <c r="F97" s="36"/>
      <c r="G97" s="36">
        <v>1</v>
      </c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/>
      <c r="G98" s="33">
        <v>1</v>
      </c>
      <c r="H98" s="34"/>
    </row>
    <row r="99" spans="1:8" ht="15.75" thickBot="1">
      <c r="A99" s="134"/>
      <c r="B99" s="151" t="s">
        <v>83</v>
      </c>
      <c r="C99" s="152"/>
      <c r="D99" s="65"/>
      <c r="E99" s="66">
        <v>1</v>
      </c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0</v>
      </c>
      <c r="E101" s="47">
        <f>E95+E96+E97+E98+E99</f>
        <v>1</v>
      </c>
      <c r="F101" s="47">
        <f>F95+F96+F97+F98+F99</f>
        <v>1</v>
      </c>
      <c r="G101" s="47">
        <f>G95+G96+G97+G98+G99</f>
        <v>3</v>
      </c>
      <c r="H101" s="47">
        <f>H95+H96+H97+H98+H99</f>
        <v>0</v>
      </c>
    </row>
    <row r="102" spans="3:5" ht="15">
      <c r="C102" t="s">
        <v>50</v>
      </c>
      <c r="D102" s="144">
        <f>D101+E101</f>
        <v>1</v>
      </c>
      <c r="E102" s="145"/>
    </row>
    <row r="103" spans="3:6" ht="15">
      <c r="C103" t="s">
        <v>52</v>
      </c>
      <c r="E103" s="146">
        <f>E101+F101</f>
        <v>2</v>
      </c>
      <c r="F103" s="147"/>
    </row>
    <row r="104" spans="3:8" ht="15">
      <c r="C104" t="s">
        <v>51</v>
      </c>
      <c r="F104" s="135">
        <f>F101+G101+H101</f>
        <v>4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Bronze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CI12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>
        <v>1</v>
      </c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>
        <v>1</v>
      </c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>
        <v>1</v>
      </c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>
        <v>1</v>
      </c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>
        <v>1</v>
      </c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2</v>
      </c>
      <c r="E116" s="47">
        <f>E110+E111+E112+E113+E114</f>
        <v>3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5</v>
      </c>
      <c r="E117" s="145"/>
    </row>
    <row r="118" spans="3:6" ht="15">
      <c r="C118" t="s">
        <v>52</v>
      </c>
      <c r="E118" s="146">
        <f>E116+F116</f>
        <v>3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Or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CI12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>
        <v>1</v>
      </c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>
        <v>1</v>
      </c>
      <c r="H126" s="34"/>
    </row>
    <row r="127" spans="1:8" ht="15">
      <c r="A127" s="133"/>
      <c r="B127" s="149" t="s">
        <v>10</v>
      </c>
      <c r="C127" s="15" t="s">
        <v>14</v>
      </c>
      <c r="D127" s="35">
        <v>1</v>
      </c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>
        <v>1</v>
      </c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>
        <v>1</v>
      </c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2</v>
      </c>
      <c r="E131" s="47">
        <f>E125+E126+E127+E128+E129</f>
        <v>1</v>
      </c>
      <c r="F131" s="47">
        <f>F125+F126+F127+F128+F129</f>
        <v>1</v>
      </c>
      <c r="G131" s="47">
        <f>G125+G126+G127+G128+G129</f>
        <v>1</v>
      </c>
      <c r="H131" s="47">
        <f>H125+H126+H127+H128+H129</f>
        <v>0</v>
      </c>
    </row>
    <row r="132" spans="3:5" ht="15">
      <c r="C132" t="s">
        <v>50</v>
      </c>
      <c r="D132" s="144">
        <f>D131+E131</f>
        <v>3</v>
      </c>
      <c r="E132" s="145"/>
    </row>
    <row r="133" spans="3:6" ht="15">
      <c r="C133" t="s">
        <v>52</v>
      </c>
      <c r="E133" s="146">
        <f>E131+F131</f>
        <v>2</v>
      </c>
      <c r="F133" s="147"/>
    </row>
    <row r="134" spans="3:8" ht="15">
      <c r="C134" t="s">
        <v>51</v>
      </c>
      <c r="F134" s="135">
        <f>F131+G131+H131</f>
        <v>2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Or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CI12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H80" sqref="H80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remplir'!A22</f>
        <v>CI13</v>
      </c>
      <c r="B2" t="str">
        <f>'Fichier à remplir'!B22</f>
        <v>FRELINGHIEN_ André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/>
      <c r="F5" s="30">
        <v>1</v>
      </c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>
        <v>1</v>
      </c>
      <c r="F6" s="33"/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>
        <v>1</v>
      </c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>
        <v>1</v>
      </c>
      <c r="F8" s="39"/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>
        <v>1</v>
      </c>
      <c r="F9" s="33"/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>
        <v>1</v>
      </c>
      <c r="F14" s="43"/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/>
      <c r="F16" s="43"/>
      <c r="G16" s="43"/>
      <c r="H16" s="44">
        <v>1</v>
      </c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/>
      <c r="G18" s="43">
        <v>1</v>
      </c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2</v>
      </c>
      <c r="E26" s="48">
        <f>E5+E6+E7+E8+E9+E12+E14+E16+E18+E20</f>
        <v>5</v>
      </c>
      <c r="F26" s="48">
        <f>F5+F6+F7+F8+F9+F12+F14+F16+F18+F20</f>
        <v>1</v>
      </c>
      <c r="G26" s="48">
        <f>G5+G6+G7+G8+G9+G12+G14+G16+G18+G20</f>
        <v>1</v>
      </c>
      <c r="H26" s="49">
        <f>H5+H6+H7+H8+H9+H12+H14+H16+H18+H20+H21+H22+H23+H24</f>
        <v>1</v>
      </c>
    </row>
    <row r="27" spans="3:5" ht="15">
      <c r="C27" t="s">
        <v>50</v>
      </c>
      <c r="D27" s="144">
        <f>D26+E26</f>
        <v>7</v>
      </c>
      <c r="E27" s="145"/>
    </row>
    <row r="28" spans="3:6" ht="15">
      <c r="C28" t="s">
        <v>52</v>
      </c>
      <c r="E28" s="146">
        <f>E26+F26</f>
        <v>6</v>
      </c>
      <c r="F28" s="147"/>
    </row>
    <row r="29" spans="3:8" ht="15">
      <c r="C29" t="s">
        <v>51</v>
      </c>
      <c r="F29" s="135">
        <f>F26+G26+H26</f>
        <v>3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Or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CI13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>
        <v>1</v>
      </c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/>
      <c r="G36" s="33">
        <v>1</v>
      </c>
      <c r="H36" s="34"/>
    </row>
    <row r="37" spans="1:8" ht="15">
      <c r="A37" s="133"/>
      <c r="B37" s="149" t="s">
        <v>10</v>
      </c>
      <c r="C37" s="15" t="s">
        <v>14</v>
      </c>
      <c r="D37" s="35"/>
      <c r="E37" s="36"/>
      <c r="F37" s="36"/>
      <c r="G37" s="36">
        <v>1</v>
      </c>
      <c r="H37" s="37"/>
    </row>
    <row r="38" spans="1:8" ht="15.75" thickBot="1">
      <c r="A38" s="133"/>
      <c r="B38" s="150"/>
      <c r="C38" s="60" t="s">
        <v>15</v>
      </c>
      <c r="D38" s="32"/>
      <c r="E38" s="33"/>
      <c r="F38" s="33">
        <v>1</v>
      </c>
      <c r="G38" s="33"/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1</v>
      </c>
      <c r="E41" s="47">
        <f>E35+E36+E37+E38+E39</f>
        <v>0</v>
      </c>
      <c r="F41" s="47">
        <f>F35+F36+F37+F38+F39</f>
        <v>2</v>
      </c>
      <c r="G41" s="47">
        <f>G35+G36+G37+G38+G39</f>
        <v>2</v>
      </c>
      <c r="H41" s="47">
        <f>H35+H36+H37+H38+H39</f>
        <v>0</v>
      </c>
    </row>
    <row r="42" spans="3:5" ht="15">
      <c r="C42" t="s">
        <v>50</v>
      </c>
      <c r="D42" s="144">
        <f>D41+E41</f>
        <v>1</v>
      </c>
      <c r="E42" s="145"/>
    </row>
    <row r="43" spans="3:6" ht="15">
      <c r="C43" t="s">
        <v>52</v>
      </c>
      <c r="E43" s="146">
        <f>E41+F41</f>
        <v>2</v>
      </c>
      <c r="F43" s="147"/>
    </row>
    <row r="44" spans="3:8" ht="15">
      <c r="C44" t="s">
        <v>51</v>
      </c>
      <c r="F44" s="135">
        <f>F41+G41+H41</f>
        <v>4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Bronze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CI13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/>
      <c r="G50" s="30">
        <v>1</v>
      </c>
      <c r="H50" s="31"/>
    </row>
    <row r="51" spans="1:8" ht="15.75" thickBot="1">
      <c r="A51" s="133"/>
      <c r="B51" s="129"/>
      <c r="C51" s="17" t="s">
        <v>13</v>
      </c>
      <c r="D51" s="32"/>
      <c r="E51" s="33"/>
      <c r="F51" s="33">
        <v>1</v>
      </c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/>
      <c r="F52" s="36"/>
      <c r="G52" s="36">
        <v>1</v>
      </c>
      <c r="H52" s="37"/>
    </row>
    <row r="53" spans="1:8" ht="15.75" thickBot="1">
      <c r="A53" s="133"/>
      <c r="B53" s="150"/>
      <c r="C53" s="60" t="s">
        <v>15</v>
      </c>
      <c r="D53" s="32"/>
      <c r="E53" s="33"/>
      <c r="F53" s="33">
        <v>1</v>
      </c>
      <c r="G53" s="33"/>
      <c r="H53" s="34"/>
    </row>
    <row r="54" spans="1:8" ht="15.75" thickBot="1">
      <c r="A54" s="134"/>
      <c r="B54" s="151" t="s">
        <v>83</v>
      </c>
      <c r="C54" s="152"/>
      <c r="D54" s="65">
        <v>1</v>
      </c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1</v>
      </c>
      <c r="E56" s="47">
        <f>E50+E51+E52+E53+E54</f>
        <v>0</v>
      </c>
      <c r="F56" s="47">
        <f>F50+F51+F52+F53+F54</f>
        <v>2</v>
      </c>
      <c r="G56" s="47">
        <f>G50+G51+G52+G53+G54</f>
        <v>2</v>
      </c>
      <c r="H56" s="47">
        <f>H50+H51+H52+H53+H54</f>
        <v>0</v>
      </c>
    </row>
    <row r="57" spans="3:5" ht="15">
      <c r="C57" t="s">
        <v>50</v>
      </c>
      <c r="D57" s="144">
        <f>D56+E56</f>
        <v>1</v>
      </c>
      <c r="E57" s="145"/>
    </row>
    <row r="58" spans="3:6" ht="15">
      <c r="C58" t="s">
        <v>52</v>
      </c>
      <c r="E58" s="146">
        <f>E56+F56</f>
        <v>2</v>
      </c>
      <c r="F58" s="147"/>
    </row>
    <row r="59" spans="3:8" ht="15">
      <c r="C59" t="s">
        <v>51</v>
      </c>
      <c r="F59" s="135">
        <f>F56+G56+H56</f>
        <v>4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Bronze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CI13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/>
      <c r="G65" s="30">
        <v>1</v>
      </c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/>
      <c r="G66" s="33">
        <v>1</v>
      </c>
      <c r="H66" s="34"/>
    </row>
    <row r="67" spans="1:8" ht="15">
      <c r="A67" s="133"/>
      <c r="B67" s="149" t="s">
        <v>10</v>
      </c>
      <c r="C67" s="15" t="s">
        <v>14</v>
      </c>
      <c r="D67" s="35"/>
      <c r="E67" s="36"/>
      <c r="F67" s="36">
        <v>1</v>
      </c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/>
      <c r="F68" s="33">
        <v>1</v>
      </c>
      <c r="G68" s="33"/>
      <c r="H68" s="34"/>
    </row>
    <row r="69" spans="1:8" ht="15.75" thickBot="1">
      <c r="A69" s="134"/>
      <c r="B69" s="151" t="s">
        <v>83</v>
      </c>
      <c r="C69" s="152"/>
      <c r="D69" s="65"/>
      <c r="E69" s="66">
        <v>1</v>
      </c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0</v>
      </c>
      <c r="E71" s="47">
        <f>E65+E66+E67+E68+E69</f>
        <v>1</v>
      </c>
      <c r="F71" s="47">
        <f>F65+F66+F67+F68+F69</f>
        <v>2</v>
      </c>
      <c r="G71" s="47">
        <f>G65+G66+G67+G68+G69</f>
        <v>2</v>
      </c>
      <c r="H71" s="47">
        <f>H65+H66+H67+H68+H69</f>
        <v>0</v>
      </c>
    </row>
    <row r="72" spans="3:5" ht="15">
      <c r="C72" t="s">
        <v>50</v>
      </c>
      <c r="D72" s="144">
        <f>D71+E71</f>
        <v>1</v>
      </c>
      <c r="E72" s="145"/>
    </row>
    <row r="73" spans="3:6" ht="15">
      <c r="C73" t="s">
        <v>52</v>
      </c>
      <c r="E73" s="146">
        <f>E71+F71</f>
        <v>3</v>
      </c>
      <c r="F73" s="147"/>
    </row>
    <row r="74" spans="3:8" ht="15">
      <c r="C74" t="s">
        <v>51</v>
      </c>
      <c r="F74" s="135">
        <f>F71+G71+H71</f>
        <v>4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Bronze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CI13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/>
      <c r="G80" s="30">
        <v>1</v>
      </c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>
        <v>1</v>
      </c>
      <c r="G81" s="33"/>
      <c r="H81" s="34"/>
    </row>
    <row r="82" spans="1:8" ht="15">
      <c r="A82" s="133"/>
      <c r="B82" s="149" t="s">
        <v>10</v>
      </c>
      <c r="C82" s="15" t="s">
        <v>14</v>
      </c>
      <c r="D82" s="35"/>
      <c r="E82" s="36">
        <v>1</v>
      </c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/>
      <c r="F83" s="33">
        <v>1</v>
      </c>
      <c r="G83" s="33"/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1</v>
      </c>
      <c r="E86" s="47">
        <f>E80+E81+E82+E83+E84</f>
        <v>1</v>
      </c>
      <c r="F86" s="47">
        <f>F80+F81+F82+F83+F84</f>
        <v>2</v>
      </c>
      <c r="G86" s="47">
        <f>G80+G81+G82+G83+G84</f>
        <v>1</v>
      </c>
      <c r="H86" s="47">
        <f>H80+H81+H82+H83+H84</f>
        <v>0</v>
      </c>
    </row>
    <row r="87" spans="3:5" ht="15">
      <c r="C87" t="s">
        <v>50</v>
      </c>
      <c r="D87" s="144">
        <f>D86+E86</f>
        <v>2</v>
      </c>
      <c r="E87" s="145"/>
    </row>
    <row r="88" spans="3:6" ht="15">
      <c r="C88" t="s">
        <v>52</v>
      </c>
      <c r="E88" s="146">
        <f>E86+F86</f>
        <v>3</v>
      </c>
      <c r="F88" s="147"/>
    </row>
    <row r="89" spans="3:8" ht="15">
      <c r="C89" t="s">
        <v>51</v>
      </c>
      <c r="F89" s="135">
        <f>F86+G86+H86</f>
        <v>3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Argent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CI13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/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/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/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/>
      <c r="G98" s="33"/>
      <c r="H98" s="34"/>
    </row>
    <row r="99" spans="1:8" ht="15.75" thickBot="1">
      <c r="A99" s="134"/>
      <c r="B99" s="151" t="s">
        <v>83</v>
      </c>
      <c r="C99" s="152"/>
      <c r="D99" s="65"/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0</v>
      </c>
      <c r="E101" s="47">
        <f>E95+E96+E97+E98+E99</f>
        <v>0</v>
      </c>
      <c r="F101" s="47">
        <f>F95+F96+F97+F98+F99</f>
        <v>0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0</v>
      </c>
      <c r="E102" s="145"/>
    </row>
    <row r="103" spans="3:6" ht="15">
      <c r="C103" t="s">
        <v>52</v>
      </c>
      <c r="E103" s="146">
        <f>E101+F101</f>
        <v>0</v>
      </c>
      <c r="F103" s="147"/>
    </row>
    <row r="104" spans="3:8" ht="15">
      <c r="C104" t="s">
        <v>51</v>
      </c>
      <c r="F104" s="135">
        <f>F101+G101+H101</f>
        <v>0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 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CI13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CI13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CI13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K98" sqref="K98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remplir'!A23</f>
        <v>CI14</v>
      </c>
      <c r="B2" t="str">
        <f>'Fichier à remplir'!B23</f>
        <v>FRELINGHIEN_Brachet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/>
      <c r="F5" s="30"/>
      <c r="G5" s="30">
        <v>1</v>
      </c>
      <c r="H5" s="31"/>
      <c r="I5" s="6"/>
    </row>
    <row r="6" spans="1:9" ht="15.75" thickBot="1">
      <c r="A6" s="133"/>
      <c r="B6" s="129"/>
      <c r="C6" s="17" t="s">
        <v>13</v>
      </c>
      <c r="D6" s="32"/>
      <c r="E6" s="33"/>
      <c r="F6" s="33">
        <v>1</v>
      </c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>
        <v>1</v>
      </c>
      <c r="E7" s="36"/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>
        <v>1</v>
      </c>
      <c r="E8" s="39"/>
      <c r="F8" s="39"/>
      <c r="G8" s="39"/>
      <c r="H8" s="40"/>
      <c r="I8" s="6"/>
    </row>
    <row r="9" spans="1:9" ht="15.75" thickBot="1">
      <c r="A9" s="134"/>
      <c r="B9" s="129"/>
      <c r="C9" s="17" t="s">
        <v>16</v>
      </c>
      <c r="D9" s="32">
        <v>1</v>
      </c>
      <c r="E9" s="33"/>
      <c r="F9" s="33"/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/>
      <c r="F14" s="43">
        <v>1</v>
      </c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/>
      <c r="F16" s="43"/>
      <c r="G16" s="43">
        <v>1</v>
      </c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/>
      <c r="G18" s="43">
        <v>1</v>
      </c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5</v>
      </c>
      <c r="E26" s="48">
        <f>E5+E6+E7+E8+E9+E12+E14+E16+E18+E20</f>
        <v>0</v>
      </c>
      <c r="F26" s="48">
        <f>F5+F6+F7+F8+F9+F12+F14+F16+F18+F20</f>
        <v>2</v>
      </c>
      <c r="G26" s="48">
        <f>G5+G6+G7+G8+G9+G12+G14+G16+G18+G20</f>
        <v>3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5</v>
      </c>
      <c r="E27" s="145"/>
    </row>
    <row r="28" spans="3:6" ht="15">
      <c r="C28" t="s">
        <v>52</v>
      </c>
      <c r="E28" s="146">
        <f>E26+F26</f>
        <v>2</v>
      </c>
      <c r="F28" s="147"/>
    </row>
    <row r="29" spans="3:8" ht="15">
      <c r="C29" t="s">
        <v>51</v>
      </c>
      <c r="F29" s="135">
        <f>F26+G26+H26</f>
        <v>5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Argent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CI14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>
        <v>1</v>
      </c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>
        <v>1</v>
      </c>
      <c r="G36" s="33"/>
      <c r="H36" s="34"/>
    </row>
    <row r="37" spans="1:8" ht="15">
      <c r="A37" s="133"/>
      <c r="B37" s="149" t="s">
        <v>10</v>
      </c>
      <c r="C37" s="15" t="s">
        <v>14</v>
      </c>
      <c r="D37" s="35">
        <v>1</v>
      </c>
      <c r="E37" s="36"/>
      <c r="F37" s="36"/>
      <c r="G37" s="36"/>
      <c r="H37" s="37"/>
    </row>
    <row r="38" spans="1:8" ht="15.75" thickBot="1">
      <c r="A38" s="133"/>
      <c r="B38" s="150"/>
      <c r="C38" s="60" t="s">
        <v>15</v>
      </c>
      <c r="D38" s="32">
        <v>1</v>
      </c>
      <c r="E38" s="33"/>
      <c r="F38" s="33"/>
      <c r="G38" s="33"/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3</v>
      </c>
      <c r="E41" s="47">
        <f>E35+E36+E37+E38+E39</f>
        <v>0</v>
      </c>
      <c r="F41" s="47">
        <f>F35+F36+F37+F38+F39</f>
        <v>2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3</v>
      </c>
      <c r="E42" s="145"/>
    </row>
    <row r="43" spans="3:6" ht="15">
      <c r="C43" t="s">
        <v>52</v>
      </c>
      <c r="E43" s="146">
        <f>E41+F41</f>
        <v>2</v>
      </c>
      <c r="F43" s="147"/>
    </row>
    <row r="44" spans="3:8" ht="15">
      <c r="C44" t="s">
        <v>51</v>
      </c>
      <c r="F44" s="135">
        <f>F41+G41+H41</f>
        <v>2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Or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CI14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>
        <v>1</v>
      </c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/>
      <c r="F51" s="33">
        <v>1</v>
      </c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/>
      <c r="F52" s="36"/>
      <c r="G52" s="36">
        <v>1</v>
      </c>
      <c r="H52" s="37"/>
    </row>
    <row r="53" spans="1:8" ht="15.75" thickBot="1">
      <c r="A53" s="133"/>
      <c r="B53" s="150"/>
      <c r="C53" s="60" t="s">
        <v>15</v>
      </c>
      <c r="D53" s="32"/>
      <c r="E53" s="33"/>
      <c r="F53" s="33">
        <v>1</v>
      </c>
      <c r="G53" s="33"/>
      <c r="H53" s="34"/>
    </row>
    <row r="54" spans="1:8" ht="15.75" thickBot="1">
      <c r="A54" s="134"/>
      <c r="B54" s="151" t="s">
        <v>83</v>
      </c>
      <c r="C54" s="152"/>
      <c r="D54" s="65"/>
      <c r="E54" s="66">
        <v>1</v>
      </c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0</v>
      </c>
      <c r="E56" s="47">
        <f>E50+E51+E52+E53+E54</f>
        <v>1</v>
      </c>
      <c r="F56" s="47">
        <f>F50+F51+F52+F53+F54</f>
        <v>3</v>
      </c>
      <c r="G56" s="47">
        <f>G50+G51+G52+G53+G54</f>
        <v>1</v>
      </c>
      <c r="H56" s="47">
        <f>H50+H51+H52+H53+H54</f>
        <v>0</v>
      </c>
    </row>
    <row r="57" spans="3:5" ht="15">
      <c r="C57" t="s">
        <v>50</v>
      </c>
      <c r="D57" s="144">
        <f>D56+E56</f>
        <v>1</v>
      </c>
      <c r="E57" s="145"/>
    </row>
    <row r="58" spans="3:6" ht="15">
      <c r="C58" t="s">
        <v>52</v>
      </c>
      <c r="E58" s="146">
        <f>E56+F56</f>
        <v>4</v>
      </c>
      <c r="F58" s="147"/>
    </row>
    <row r="59" spans="3:8" ht="15">
      <c r="C59" t="s">
        <v>51</v>
      </c>
      <c r="F59" s="135">
        <f>F56+G56+H56</f>
        <v>4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Argent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CI14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>
        <v>1</v>
      </c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>
        <v>1</v>
      </c>
      <c r="G66" s="33"/>
      <c r="H66" s="34"/>
    </row>
    <row r="67" spans="1:8" ht="15">
      <c r="A67" s="133"/>
      <c r="B67" s="149" t="s">
        <v>10</v>
      </c>
      <c r="C67" s="15" t="s">
        <v>14</v>
      </c>
      <c r="D67" s="35"/>
      <c r="E67" s="36">
        <v>1</v>
      </c>
      <c r="F67" s="36"/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/>
      <c r="F68" s="33">
        <v>1</v>
      </c>
      <c r="G68" s="33"/>
      <c r="H68" s="34"/>
    </row>
    <row r="69" spans="1:8" ht="15.75" thickBot="1">
      <c r="A69" s="134"/>
      <c r="B69" s="151" t="s">
        <v>83</v>
      </c>
      <c r="C69" s="152"/>
      <c r="D69" s="65">
        <v>1</v>
      </c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1</v>
      </c>
      <c r="E71" s="47">
        <f>E65+E66+E67+E68+E69</f>
        <v>1</v>
      </c>
      <c r="F71" s="47">
        <f>F65+F66+F67+F68+F69</f>
        <v>3</v>
      </c>
      <c r="G71" s="47">
        <f>G65+G66+G67+G68+G69</f>
        <v>0</v>
      </c>
      <c r="H71" s="47">
        <f>H65+H66+H67+H68+H69</f>
        <v>0</v>
      </c>
    </row>
    <row r="72" spans="3:5" ht="15">
      <c r="C72" t="s">
        <v>50</v>
      </c>
      <c r="D72" s="144">
        <f>D71+E71</f>
        <v>2</v>
      </c>
      <c r="E72" s="145"/>
    </row>
    <row r="73" spans="3:6" ht="15">
      <c r="C73" t="s">
        <v>52</v>
      </c>
      <c r="E73" s="146">
        <f>E71+F71</f>
        <v>4</v>
      </c>
      <c r="F73" s="147"/>
    </row>
    <row r="74" spans="3:8" ht="15">
      <c r="C74" t="s">
        <v>51</v>
      </c>
      <c r="F74" s="135">
        <f>F71+G71+H71</f>
        <v>3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Argent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CI14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>
        <v>1</v>
      </c>
      <c r="F80" s="30"/>
      <c r="G80" s="30"/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>
        <v>1</v>
      </c>
      <c r="G81" s="33"/>
      <c r="H81" s="34"/>
    </row>
    <row r="82" spans="1:8" ht="15">
      <c r="A82" s="133"/>
      <c r="B82" s="149" t="s">
        <v>10</v>
      </c>
      <c r="C82" s="15" t="s">
        <v>14</v>
      </c>
      <c r="D82" s="35"/>
      <c r="E82" s="36">
        <v>1</v>
      </c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>
        <v>1</v>
      </c>
      <c r="E83" s="33"/>
      <c r="F83" s="33"/>
      <c r="G83" s="33"/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2</v>
      </c>
      <c r="E86" s="47">
        <f>E80+E81+E82+E83+E84</f>
        <v>2</v>
      </c>
      <c r="F86" s="47">
        <f>F80+F81+F82+F83+F84</f>
        <v>1</v>
      </c>
      <c r="G86" s="47">
        <f>G80+G81+G82+G83+G84</f>
        <v>0</v>
      </c>
      <c r="H86" s="47">
        <f>H80+H81+H82+H83+H84</f>
        <v>0</v>
      </c>
    </row>
    <row r="87" spans="3:5" ht="15">
      <c r="C87" t="s">
        <v>50</v>
      </c>
      <c r="D87" s="144">
        <f>D86+E86</f>
        <v>4</v>
      </c>
      <c r="E87" s="145"/>
    </row>
    <row r="88" spans="3:6" ht="15">
      <c r="C88" t="s">
        <v>52</v>
      </c>
      <c r="E88" s="146">
        <f>E86+F86</f>
        <v>3</v>
      </c>
      <c r="F88" s="147"/>
    </row>
    <row r="89" spans="3:8" ht="15">
      <c r="C89" t="s">
        <v>51</v>
      </c>
      <c r="F89" s="135">
        <f>F86+G86+H86</f>
        <v>1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Or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CI14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>
        <v>1</v>
      </c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>
        <v>1</v>
      </c>
      <c r="G96" s="33"/>
      <c r="H96" s="34"/>
    </row>
    <row r="97" spans="1:8" ht="15">
      <c r="A97" s="133"/>
      <c r="B97" s="149" t="s">
        <v>10</v>
      </c>
      <c r="C97" s="15" t="s">
        <v>14</v>
      </c>
      <c r="D97" s="35">
        <v>1</v>
      </c>
      <c r="E97" s="36"/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>
        <v>1</v>
      </c>
      <c r="E98" s="33"/>
      <c r="F98" s="33"/>
      <c r="G98" s="33"/>
      <c r="H98" s="34"/>
    </row>
    <row r="99" spans="1:8" ht="15.75" thickBot="1">
      <c r="A99" s="134"/>
      <c r="B99" s="151" t="s">
        <v>83</v>
      </c>
      <c r="C99" s="152"/>
      <c r="D99" s="65">
        <v>1</v>
      </c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3</v>
      </c>
      <c r="E101" s="47">
        <f>E95+E96+E97+E98+E99</f>
        <v>0</v>
      </c>
      <c r="F101" s="47">
        <f>F95+F96+F97+F98+F99</f>
        <v>2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3</v>
      </c>
      <c r="E102" s="145"/>
    </row>
    <row r="103" spans="3:6" ht="15">
      <c r="C103" t="s">
        <v>52</v>
      </c>
      <c r="E103" s="146">
        <f>E101+F101</f>
        <v>2</v>
      </c>
      <c r="F103" s="147"/>
    </row>
    <row r="104" spans="3:8" ht="15">
      <c r="C104" t="s">
        <v>51</v>
      </c>
      <c r="F104" s="135">
        <f>F101+G101+H101</f>
        <v>2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Or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CI14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CI14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CI14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I130" sqref="I130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remplir'!A24</f>
        <v>CI15</v>
      </c>
      <c r="B2" t="str">
        <f>'Fichier à remplir'!B24</f>
        <v>WATTRELOS_Broquet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>
        <v>1</v>
      </c>
      <c r="E5" s="30"/>
      <c r="F5" s="30"/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>
        <v>1</v>
      </c>
      <c r="F6" s="33"/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>
        <v>1</v>
      </c>
      <c r="E7" s="36"/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>
        <v>1</v>
      </c>
      <c r="F8" s="39"/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>
        <v>1</v>
      </c>
      <c r="F9" s="33"/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/>
      <c r="F14" s="43">
        <v>1</v>
      </c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>
        <v>1</v>
      </c>
      <c r="F16" s="43"/>
      <c r="G16" s="43"/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>
        <v>1</v>
      </c>
      <c r="F18" s="43"/>
      <c r="G18" s="43"/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4</v>
      </c>
      <c r="E26" s="48">
        <f>E5+E6+E7+E8+E9+E12+E14+E16+E18+E20</f>
        <v>5</v>
      </c>
      <c r="F26" s="48">
        <f>F5+F6+F7+F8+F9+F12+F14+F16+F18+F20</f>
        <v>1</v>
      </c>
      <c r="G26" s="48">
        <f>G5+G6+G7+G8+G9+G12+G14+G16+G18+G20</f>
        <v>0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9</v>
      </c>
      <c r="E27" s="145"/>
    </row>
    <row r="28" spans="3:6" ht="15">
      <c r="C28" t="s">
        <v>52</v>
      </c>
      <c r="E28" s="146">
        <f>E26+F26</f>
        <v>6</v>
      </c>
      <c r="F28" s="147"/>
    </row>
    <row r="29" spans="3:8" ht="15">
      <c r="C29" t="s">
        <v>51</v>
      </c>
      <c r="F29" s="135">
        <f>F26+G26+H26</f>
        <v>1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Or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CI15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>
        <v>1</v>
      </c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>
        <v>1</v>
      </c>
      <c r="G36" s="33"/>
      <c r="H36" s="34"/>
    </row>
    <row r="37" spans="1:8" ht="15">
      <c r="A37" s="133"/>
      <c r="B37" s="149" t="s">
        <v>10</v>
      </c>
      <c r="C37" s="15" t="s">
        <v>14</v>
      </c>
      <c r="D37" s="35">
        <v>1</v>
      </c>
      <c r="E37" s="36"/>
      <c r="F37" s="36"/>
      <c r="G37" s="36"/>
      <c r="H37" s="37"/>
    </row>
    <row r="38" spans="1:8" ht="15.75" thickBot="1">
      <c r="A38" s="133"/>
      <c r="B38" s="150"/>
      <c r="C38" s="60" t="s">
        <v>15</v>
      </c>
      <c r="D38" s="32"/>
      <c r="E38" s="33"/>
      <c r="F38" s="33">
        <v>1</v>
      </c>
      <c r="G38" s="33"/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2</v>
      </c>
      <c r="E41" s="47">
        <f>E35+E36+E37+E38+E39</f>
        <v>0</v>
      </c>
      <c r="F41" s="47">
        <f>F35+F36+F37+F38+F39</f>
        <v>3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2</v>
      </c>
      <c r="E42" s="145"/>
    </row>
    <row r="43" spans="3:6" ht="15">
      <c r="C43" t="s">
        <v>52</v>
      </c>
      <c r="E43" s="146">
        <f>E41+F41</f>
        <v>3</v>
      </c>
      <c r="F43" s="147"/>
    </row>
    <row r="44" spans="3:8" ht="15">
      <c r="C44" t="s">
        <v>51</v>
      </c>
      <c r="F44" s="135">
        <f>F41+G41+H41</f>
        <v>3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Argent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CI15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>
        <v>1</v>
      </c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>
        <v>1</v>
      </c>
      <c r="F51" s="33"/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/>
      <c r="F52" s="36"/>
      <c r="G52" s="36">
        <v>1</v>
      </c>
      <c r="H52" s="37"/>
    </row>
    <row r="53" spans="1:8" ht="15.75" thickBot="1">
      <c r="A53" s="133"/>
      <c r="B53" s="150"/>
      <c r="C53" s="60" t="s">
        <v>15</v>
      </c>
      <c r="D53" s="32"/>
      <c r="E53" s="33"/>
      <c r="F53" s="33"/>
      <c r="G53" s="33">
        <v>1</v>
      </c>
      <c r="H53" s="34"/>
    </row>
    <row r="54" spans="1:8" ht="15.75" thickBot="1">
      <c r="A54" s="134"/>
      <c r="B54" s="151" t="s">
        <v>83</v>
      </c>
      <c r="C54" s="152"/>
      <c r="D54" s="65"/>
      <c r="E54" s="66">
        <v>1</v>
      </c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0</v>
      </c>
      <c r="E56" s="47">
        <f>E50+E51+E52+E53+E54</f>
        <v>2</v>
      </c>
      <c r="F56" s="47">
        <f>F50+F51+F52+F53+F54</f>
        <v>1</v>
      </c>
      <c r="G56" s="47">
        <f>G50+G51+G52+G53+G54</f>
        <v>2</v>
      </c>
      <c r="H56" s="47">
        <f>H50+H51+H52+H53+H54</f>
        <v>0</v>
      </c>
    </row>
    <row r="57" spans="3:5" ht="15">
      <c r="C57" t="s">
        <v>50</v>
      </c>
      <c r="D57" s="144">
        <f>D56+E56</f>
        <v>2</v>
      </c>
      <c r="E57" s="145"/>
    </row>
    <row r="58" spans="3:6" ht="15">
      <c r="C58" t="s">
        <v>52</v>
      </c>
      <c r="E58" s="146">
        <f>E56+F56</f>
        <v>3</v>
      </c>
      <c r="F58" s="147"/>
    </row>
    <row r="59" spans="3:8" ht="15">
      <c r="C59" t="s">
        <v>51</v>
      </c>
      <c r="F59" s="135">
        <f>F56+G56+H56</f>
        <v>3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Argent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CI15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>
        <v>1</v>
      </c>
      <c r="F65" s="30"/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>
        <v>1</v>
      </c>
      <c r="F66" s="33"/>
      <c r="G66" s="33"/>
      <c r="H66" s="34"/>
    </row>
    <row r="67" spans="1:8" ht="15">
      <c r="A67" s="133"/>
      <c r="B67" s="149" t="s">
        <v>10</v>
      </c>
      <c r="C67" s="15" t="s">
        <v>14</v>
      </c>
      <c r="D67" s="35"/>
      <c r="E67" s="36">
        <v>1</v>
      </c>
      <c r="F67" s="36"/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>
        <v>1</v>
      </c>
      <c r="F68" s="33"/>
      <c r="G68" s="33"/>
      <c r="H68" s="34"/>
    </row>
    <row r="69" spans="1:8" ht="15.75" thickBot="1">
      <c r="A69" s="134"/>
      <c r="B69" s="151" t="s">
        <v>83</v>
      </c>
      <c r="C69" s="152"/>
      <c r="D69" s="65">
        <v>1</v>
      </c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1</v>
      </c>
      <c r="E71" s="47">
        <f>E65+E66+E67+E68+E69</f>
        <v>4</v>
      </c>
      <c r="F71" s="47">
        <f>F65+F66+F67+F68+F69</f>
        <v>0</v>
      </c>
      <c r="G71" s="47">
        <f>G65+G66+G67+G68+G69</f>
        <v>0</v>
      </c>
      <c r="H71" s="47">
        <f>H65+H66+H67+H68+H69</f>
        <v>0</v>
      </c>
    </row>
    <row r="72" spans="3:5" ht="15">
      <c r="C72" t="s">
        <v>50</v>
      </c>
      <c r="D72" s="144">
        <f>D71+E71</f>
        <v>5</v>
      </c>
      <c r="E72" s="145"/>
    </row>
    <row r="73" spans="3:6" ht="15">
      <c r="C73" t="s">
        <v>52</v>
      </c>
      <c r="E73" s="146">
        <f>E71+F71</f>
        <v>4</v>
      </c>
      <c r="F73" s="147"/>
    </row>
    <row r="74" spans="3:8" ht="15">
      <c r="C74" t="s">
        <v>51</v>
      </c>
      <c r="F74" s="135">
        <f>F71+G71+H71</f>
        <v>0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Or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CI15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>
        <v>1</v>
      </c>
      <c r="F80" s="30"/>
      <c r="G80" s="30"/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>
        <v>1</v>
      </c>
      <c r="G81" s="33"/>
      <c r="H81" s="34"/>
    </row>
    <row r="82" spans="1:8" ht="15">
      <c r="A82" s="133"/>
      <c r="B82" s="149" t="s">
        <v>10</v>
      </c>
      <c r="C82" s="15" t="s">
        <v>14</v>
      </c>
      <c r="D82" s="35"/>
      <c r="E82" s="36">
        <v>1</v>
      </c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>
        <v>1</v>
      </c>
      <c r="F83" s="33"/>
      <c r="G83" s="33"/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1</v>
      </c>
      <c r="E86" s="47">
        <f>E80+E81+E82+E83+E84</f>
        <v>3</v>
      </c>
      <c r="F86" s="47">
        <f>F80+F81+F82+F83+F84</f>
        <v>1</v>
      </c>
      <c r="G86" s="47">
        <f>G80+G81+G82+G83+G84</f>
        <v>0</v>
      </c>
      <c r="H86" s="47">
        <f>H80+H81+H82+H83+H84</f>
        <v>0</v>
      </c>
    </row>
    <row r="87" spans="3:5" ht="15">
      <c r="C87" t="s">
        <v>50</v>
      </c>
      <c r="D87" s="144">
        <f>D86+E86</f>
        <v>4</v>
      </c>
      <c r="E87" s="145"/>
    </row>
    <row r="88" spans="3:6" ht="15">
      <c r="C88" t="s">
        <v>52</v>
      </c>
      <c r="E88" s="146">
        <f>E86+F86</f>
        <v>4</v>
      </c>
      <c r="F88" s="147"/>
    </row>
    <row r="89" spans="3:8" ht="15">
      <c r="C89" t="s">
        <v>51</v>
      </c>
      <c r="F89" s="135">
        <f>F86+G86+H86</f>
        <v>1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Or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CI15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>
        <v>1</v>
      </c>
      <c r="F95" s="30"/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>
        <v>1</v>
      </c>
      <c r="F96" s="33"/>
      <c r="G96" s="33"/>
      <c r="H96" s="34"/>
    </row>
    <row r="97" spans="1:8" ht="15">
      <c r="A97" s="133"/>
      <c r="B97" s="149" t="s">
        <v>10</v>
      </c>
      <c r="C97" s="15" t="s">
        <v>14</v>
      </c>
      <c r="D97" s="35">
        <v>1</v>
      </c>
      <c r="E97" s="36"/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>
        <v>1</v>
      </c>
      <c r="F98" s="33"/>
      <c r="G98" s="33"/>
      <c r="H98" s="34"/>
    </row>
    <row r="99" spans="1:8" ht="15.75" thickBot="1">
      <c r="A99" s="134"/>
      <c r="B99" s="151" t="s">
        <v>83</v>
      </c>
      <c r="C99" s="152"/>
      <c r="D99" s="65">
        <v>1</v>
      </c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2</v>
      </c>
      <c r="E101" s="47">
        <f>E95+E96+E97+E98+E99</f>
        <v>3</v>
      </c>
      <c r="F101" s="47">
        <f>F95+F96+F97+F98+F99</f>
        <v>0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5</v>
      </c>
      <c r="E102" s="145"/>
    </row>
    <row r="103" spans="3:6" ht="15">
      <c r="C103" t="s">
        <v>52</v>
      </c>
      <c r="E103" s="146">
        <f>E101+F101</f>
        <v>3</v>
      </c>
      <c r="F103" s="147"/>
    </row>
    <row r="104" spans="3:8" ht="15">
      <c r="C104" t="s">
        <v>51</v>
      </c>
      <c r="F104" s="135">
        <f>F101+G101+H101</f>
        <v>0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Or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CI15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>
        <v>1</v>
      </c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>
        <v>1</v>
      </c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>
        <v>1</v>
      </c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>
        <v>1</v>
      </c>
      <c r="G113" s="33"/>
      <c r="H113" s="34"/>
    </row>
    <row r="114" spans="1:8" ht="15.75" thickBot="1">
      <c r="A114" s="134"/>
      <c r="B114" s="151" t="s">
        <v>83</v>
      </c>
      <c r="C114" s="152"/>
      <c r="D114" s="65">
        <v>1</v>
      </c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1</v>
      </c>
      <c r="E116" s="47">
        <f>E110+E111+E112+E113+E114</f>
        <v>2</v>
      </c>
      <c r="F116" s="47">
        <f>F110+F111+F112+F113+F114</f>
        <v>1</v>
      </c>
      <c r="G116" s="47">
        <f>G110+G111+G112+G113+G114</f>
        <v>1</v>
      </c>
      <c r="H116" s="47">
        <f>H110+H111+H112+H113+H114</f>
        <v>0</v>
      </c>
    </row>
    <row r="117" spans="3:5" ht="15">
      <c r="C117" t="s">
        <v>50</v>
      </c>
      <c r="D117" s="144">
        <f>D116+E116</f>
        <v>3</v>
      </c>
      <c r="E117" s="145"/>
    </row>
    <row r="118" spans="3:6" ht="15">
      <c r="C118" t="s">
        <v>52</v>
      </c>
      <c r="E118" s="146">
        <f>E116+F116</f>
        <v>3</v>
      </c>
      <c r="F118" s="147"/>
    </row>
    <row r="119" spans="3:8" ht="15">
      <c r="C119" t="s">
        <v>51</v>
      </c>
      <c r="F119" s="135">
        <f>F116+G116+H116</f>
        <v>2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Or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CI15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>
        <v>1</v>
      </c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>
        <v>1</v>
      </c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>
        <v>1</v>
      </c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>
        <v>1</v>
      </c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>
        <v>1</v>
      </c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2</v>
      </c>
      <c r="E131" s="47">
        <f>E125+E126+E127+E128+E129</f>
        <v>3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5</v>
      </c>
      <c r="E132" s="145"/>
    </row>
    <row r="133" spans="3:6" ht="15">
      <c r="C133" t="s">
        <v>52</v>
      </c>
      <c r="E133" s="146">
        <f>E131+F131</f>
        <v>3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Or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CI15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K95" sqref="K95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remplir'!A25</f>
        <v>CI16</v>
      </c>
      <c r="B2" t="str">
        <f>'Fichier à remplir'!B25</f>
        <v>WATTRELOS_Debliqui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/>
      <c r="F5" s="30"/>
      <c r="G5" s="30">
        <v>1</v>
      </c>
      <c r="H5" s="31"/>
      <c r="I5" s="6"/>
    </row>
    <row r="6" spans="1:9" ht="15.75" thickBot="1">
      <c r="A6" s="133"/>
      <c r="B6" s="129"/>
      <c r="C6" s="17" t="s">
        <v>13</v>
      </c>
      <c r="D6" s="32"/>
      <c r="E6" s="33"/>
      <c r="F6" s="33"/>
      <c r="G6" s="33">
        <v>1</v>
      </c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/>
      <c r="F7" s="36">
        <v>1</v>
      </c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>
        <v>1</v>
      </c>
      <c r="F8" s="39"/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/>
      <c r="F9" s="33">
        <v>1</v>
      </c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/>
      <c r="F14" s="43"/>
      <c r="G14" s="43"/>
      <c r="H14" s="44">
        <v>1</v>
      </c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/>
      <c r="F16" s="43"/>
      <c r="G16" s="43">
        <v>1</v>
      </c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/>
      <c r="G18" s="43">
        <v>1</v>
      </c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2</v>
      </c>
      <c r="E26" s="48">
        <f>E5+E6+E7+E8+E9+E12+E14+E16+E18+E20</f>
        <v>1</v>
      </c>
      <c r="F26" s="48">
        <f>F5+F6+F7+F8+F9+F12+F14+F16+F18+F20</f>
        <v>2</v>
      </c>
      <c r="G26" s="48">
        <f>G5+G6+G7+G8+G9+G12+G14+G16+G18+G20</f>
        <v>4</v>
      </c>
      <c r="H26" s="49">
        <f>H5+H6+H7+H8+H9+H12+H14+H16+H18+H20+H21+H22+H23+H24</f>
        <v>1</v>
      </c>
    </row>
    <row r="27" spans="3:5" ht="15">
      <c r="C27" t="s">
        <v>50</v>
      </c>
      <c r="D27" s="144">
        <f>D26+E26</f>
        <v>3</v>
      </c>
      <c r="E27" s="145"/>
    </row>
    <row r="28" spans="3:6" ht="15">
      <c r="C28" t="s">
        <v>52</v>
      </c>
      <c r="E28" s="146">
        <f>E26+F26</f>
        <v>3</v>
      </c>
      <c r="F28" s="147"/>
    </row>
    <row r="29" spans="3:8" ht="15">
      <c r="C29" t="s">
        <v>51</v>
      </c>
      <c r="F29" s="135">
        <f>F26+G26+H26</f>
        <v>7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Bronze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CI16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/>
      <c r="G35" s="30">
        <v>1</v>
      </c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/>
      <c r="G36" s="33"/>
      <c r="H36" s="34">
        <v>1</v>
      </c>
    </row>
    <row r="37" spans="1:8" ht="15">
      <c r="A37" s="133"/>
      <c r="B37" s="149" t="s">
        <v>10</v>
      </c>
      <c r="C37" s="15" t="s">
        <v>14</v>
      </c>
      <c r="D37" s="35"/>
      <c r="E37" s="36"/>
      <c r="F37" s="36"/>
      <c r="G37" s="36"/>
      <c r="H37" s="37">
        <v>1</v>
      </c>
    </row>
    <row r="38" spans="1:8" ht="15.75" thickBot="1">
      <c r="A38" s="133"/>
      <c r="B38" s="150"/>
      <c r="C38" s="60" t="s">
        <v>15</v>
      </c>
      <c r="D38" s="32"/>
      <c r="E38" s="33"/>
      <c r="F38" s="33"/>
      <c r="G38" s="33"/>
      <c r="H38" s="34">
        <v>1</v>
      </c>
    </row>
    <row r="39" spans="1:8" ht="15.75" thickBot="1">
      <c r="A39" s="134"/>
      <c r="B39" s="151" t="s">
        <v>83</v>
      </c>
      <c r="C39" s="152"/>
      <c r="D39" s="65"/>
      <c r="E39" s="66"/>
      <c r="F39" s="66"/>
      <c r="G39" s="66">
        <v>1</v>
      </c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0</v>
      </c>
      <c r="E41" s="47">
        <f>E35+E36+E37+E38+E39</f>
        <v>0</v>
      </c>
      <c r="F41" s="47">
        <f>F35+F36+F37+F38+F39</f>
        <v>0</v>
      </c>
      <c r="G41" s="47">
        <f>G35+G36+G37+G38+G39</f>
        <v>2</v>
      </c>
      <c r="H41" s="47">
        <f>H35+H36+H37+H38+H39</f>
        <v>3</v>
      </c>
    </row>
    <row r="42" spans="3:5" ht="15">
      <c r="C42" t="s">
        <v>50</v>
      </c>
      <c r="D42" s="144">
        <f>D41+E41</f>
        <v>0</v>
      </c>
      <c r="E42" s="145"/>
    </row>
    <row r="43" spans="3:6" ht="15">
      <c r="C43" t="s">
        <v>52</v>
      </c>
      <c r="E43" s="146">
        <f>E41+F41</f>
        <v>0</v>
      </c>
      <c r="F43" s="147"/>
    </row>
    <row r="44" spans="3:8" ht="15">
      <c r="C44" t="s">
        <v>51</v>
      </c>
      <c r="F44" s="135">
        <f>F41+G41+H41</f>
        <v>5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Bronze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CI16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/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/>
      <c r="F51" s="33"/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/>
      <c r="F52" s="36"/>
      <c r="G52" s="36"/>
      <c r="H52" s="37"/>
    </row>
    <row r="53" spans="1:8" ht="15.75" thickBot="1">
      <c r="A53" s="133"/>
      <c r="B53" s="150"/>
      <c r="C53" s="60" t="s">
        <v>15</v>
      </c>
      <c r="D53" s="32"/>
      <c r="E53" s="33"/>
      <c r="F53" s="33"/>
      <c r="G53" s="33"/>
      <c r="H53" s="34"/>
    </row>
    <row r="54" spans="1:8" ht="15.75" thickBot="1">
      <c r="A54" s="134"/>
      <c r="B54" s="151" t="s">
        <v>83</v>
      </c>
      <c r="C54" s="152"/>
      <c r="D54" s="65"/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0</v>
      </c>
      <c r="E56" s="47">
        <f>E50+E51+E52+E53+E54</f>
        <v>0</v>
      </c>
      <c r="F56" s="47">
        <f>F50+F51+F52+F53+F54</f>
        <v>0</v>
      </c>
      <c r="G56" s="47">
        <f>G50+G51+G52+G53+G54</f>
        <v>0</v>
      </c>
      <c r="H56" s="47">
        <f>H50+H51+H52+H53+H54</f>
        <v>0</v>
      </c>
    </row>
    <row r="57" spans="3:5" ht="15">
      <c r="C57" t="s">
        <v>50</v>
      </c>
      <c r="D57" s="144">
        <f>D56+E56</f>
        <v>0</v>
      </c>
      <c r="E57" s="145"/>
    </row>
    <row r="58" spans="3:6" ht="15">
      <c r="C58" t="s">
        <v>52</v>
      </c>
      <c r="E58" s="146">
        <f>E56+F56</f>
        <v>0</v>
      </c>
      <c r="F58" s="147"/>
    </row>
    <row r="59" spans="3:8" ht="15">
      <c r="C59" t="s">
        <v>51</v>
      </c>
      <c r="F59" s="135">
        <f>F56+G56+H56</f>
        <v>0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">
        <v>154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CI16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/>
      <c r="G65" s="30">
        <v>1</v>
      </c>
      <c r="H65" s="31"/>
    </row>
    <row r="66" spans="1:8" ht="15.75" thickBot="1">
      <c r="A66" s="133"/>
      <c r="B66" s="129"/>
      <c r="C66" s="17" t="s">
        <v>13</v>
      </c>
      <c r="D66" s="32"/>
      <c r="E66" s="33">
        <v>1</v>
      </c>
      <c r="F66" s="33"/>
      <c r="G66" s="33"/>
      <c r="H66" s="34"/>
    </row>
    <row r="67" spans="1:8" ht="15">
      <c r="A67" s="133"/>
      <c r="B67" s="149" t="s">
        <v>10</v>
      </c>
      <c r="C67" s="15" t="s">
        <v>14</v>
      </c>
      <c r="D67" s="35">
        <v>1</v>
      </c>
      <c r="E67" s="36"/>
      <c r="F67" s="36"/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>
        <v>1</v>
      </c>
      <c r="F68" s="33"/>
      <c r="G68" s="33"/>
      <c r="H68" s="34"/>
    </row>
    <row r="69" spans="1:8" ht="15.75" thickBot="1">
      <c r="A69" s="134"/>
      <c r="B69" s="151" t="s">
        <v>83</v>
      </c>
      <c r="C69" s="152"/>
      <c r="D69" s="65">
        <v>1</v>
      </c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2</v>
      </c>
      <c r="E71" s="47">
        <f>E65+E66+E67+E68+E69</f>
        <v>2</v>
      </c>
      <c r="F71" s="47">
        <f>F65+F66+F67+F68+F69</f>
        <v>0</v>
      </c>
      <c r="G71" s="47">
        <f>G65+G66+G67+G68+G69</f>
        <v>1</v>
      </c>
      <c r="H71" s="47">
        <f>H65+H66+H67+H68+H69</f>
        <v>0</v>
      </c>
    </row>
    <row r="72" spans="3:5" ht="15">
      <c r="C72" t="s">
        <v>50</v>
      </c>
      <c r="D72" s="144">
        <f>D71+E71</f>
        <v>4</v>
      </c>
      <c r="E72" s="145"/>
    </row>
    <row r="73" spans="3:6" ht="15">
      <c r="C73" t="s">
        <v>52</v>
      </c>
      <c r="E73" s="146">
        <f>E71+F71</f>
        <v>2</v>
      </c>
      <c r="F73" s="147"/>
    </row>
    <row r="74" spans="3:8" ht="15">
      <c r="C74" t="s">
        <v>51</v>
      </c>
      <c r="F74" s="135">
        <f>F71+G71+H71</f>
        <v>1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Or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CI16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/>
      <c r="G80" s="30">
        <v>1</v>
      </c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/>
      <c r="G81" s="33">
        <v>1</v>
      </c>
      <c r="H81" s="34"/>
    </row>
    <row r="82" spans="1:8" ht="15">
      <c r="A82" s="133"/>
      <c r="B82" s="149" t="s">
        <v>10</v>
      </c>
      <c r="C82" s="15" t="s">
        <v>14</v>
      </c>
      <c r="D82" s="35"/>
      <c r="E82" s="36">
        <v>1</v>
      </c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/>
      <c r="F83" s="33"/>
      <c r="G83" s="33">
        <v>1</v>
      </c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1</v>
      </c>
      <c r="E86" s="47">
        <f>E80+E81+E82+E83+E84</f>
        <v>1</v>
      </c>
      <c r="F86" s="47">
        <f>F80+F81+F82+F83+F84</f>
        <v>0</v>
      </c>
      <c r="G86" s="47">
        <f>G80+G81+G82+G83+G84</f>
        <v>3</v>
      </c>
      <c r="H86" s="47">
        <f>H80+H81+H82+H83+H84</f>
        <v>0</v>
      </c>
    </row>
    <row r="87" spans="3:5" ht="15">
      <c r="C87" t="s">
        <v>50</v>
      </c>
      <c r="D87" s="144">
        <f>D86+E86</f>
        <v>2</v>
      </c>
      <c r="E87" s="145"/>
    </row>
    <row r="88" spans="3:6" ht="15">
      <c r="C88" t="s">
        <v>52</v>
      </c>
      <c r="E88" s="146">
        <f>E86+F86</f>
        <v>1</v>
      </c>
      <c r="F88" s="147"/>
    </row>
    <row r="89" spans="3:8" ht="15">
      <c r="C89" t="s">
        <v>51</v>
      </c>
      <c r="F89" s="135">
        <f>F86+G86+H86</f>
        <v>3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Bronze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CI16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/>
      <c r="G95" s="30"/>
      <c r="H95" s="31">
        <v>1</v>
      </c>
    </row>
    <row r="96" spans="1:8" ht="15.75" thickBot="1">
      <c r="A96" s="133"/>
      <c r="B96" s="129"/>
      <c r="C96" s="17" t="s">
        <v>13</v>
      </c>
      <c r="D96" s="32"/>
      <c r="E96" s="33"/>
      <c r="F96" s="33"/>
      <c r="G96" s="33"/>
      <c r="H96" s="34">
        <v>1</v>
      </c>
    </row>
    <row r="97" spans="1:8" ht="15">
      <c r="A97" s="133"/>
      <c r="B97" s="149" t="s">
        <v>10</v>
      </c>
      <c r="C97" s="15" t="s">
        <v>14</v>
      </c>
      <c r="D97" s="35"/>
      <c r="E97" s="36">
        <v>1</v>
      </c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>
        <v>1</v>
      </c>
      <c r="G98" s="33"/>
      <c r="H98" s="34"/>
    </row>
    <row r="99" spans="1:8" ht="15.75" thickBot="1">
      <c r="A99" s="134"/>
      <c r="B99" s="151" t="s">
        <v>83</v>
      </c>
      <c r="C99" s="152"/>
      <c r="D99" s="65"/>
      <c r="E99" s="66"/>
      <c r="F99" s="66">
        <v>1</v>
      </c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0</v>
      </c>
      <c r="E101" s="47">
        <f>E95+E96+E97+E98+E99</f>
        <v>1</v>
      </c>
      <c r="F101" s="47">
        <f>F95+F96+F97+F98+F99</f>
        <v>2</v>
      </c>
      <c r="G101" s="47">
        <f>G95+G96+G97+G98+G99</f>
        <v>0</v>
      </c>
      <c r="H101" s="47">
        <f>H95+H96+H97+H98+H99</f>
        <v>2</v>
      </c>
    </row>
    <row r="102" spans="3:5" ht="15">
      <c r="C102" t="s">
        <v>50</v>
      </c>
      <c r="D102" s="144">
        <f>D101+E101</f>
        <v>1</v>
      </c>
      <c r="E102" s="145"/>
    </row>
    <row r="103" spans="3:6" ht="15">
      <c r="C103" t="s">
        <v>52</v>
      </c>
      <c r="E103" s="146">
        <f>E101+F101</f>
        <v>3</v>
      </c>
      <c r="F103" s="147"/>
    </row>
    <row r="104" spans="3:8" ht="15">
      <c r="C104" t="s">
        <v>51</v>
      </c>
      <c r="F104" s="135">
        <f>F101+G101+H101</f>
        <v>4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Bronze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CI16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CI16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CI16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L131" sqref="L131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remplir'!A26</f>
        <v>CI17</v>
      </c>
      <c r="B2" t="str">
        <f>'Fichier à remplir'!B26</f>
        <v>LAMBERSART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>
        <v>1</v>
      </c>
      <c r="E5" s="30"/>
      <c r="F5" s="30"/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>
        <v>1</v>
      </c>
      <c r="F6" s="33"/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/>
      <c r="F7" s="36">
        <v>1</v>
      </c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/>
      <c r="F8" s="39"/>
      <c r="G8" s="39">
        <v>1</v>
      </c>
      <c r="H8" s="40"/>
      <c r="I8" s="6"/>
    </row>
    <row r="9" spans="1:9" ht="15.75" thickBot="1">
      <c r="A9" s="134"/>
      <c r="B9" s="129"/>
      <c r="C9" s="17" t="s">
        <v>16</v>
      </c>
      <c r="D9" s="32"/>
      <c r="E9" s="33"/>
      <c r="F9" s="33"/>
      <c r="G9" s="33">
        <v>1</v>
      </c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>
        <v>1</v>
      </c>
      <c r="F14" s="43"/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/>
      <c r="F16" s="43"/>
      <c r="G16" s="43">
        <v>1</v>
      </c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/>
      <c r="G18" s="43">
        <v>1</v>
      </c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/>
      <c r="E20" s="43">
        <v>1</v>
      </c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2</v>
      </c>
      <c r="E26" s="48">
        <f>E5+E6+E7+E8+E9+E12+E14+E16+E18+E20</f>
        <v>3</v>
      </c>
      <c r="F26" s="48">
        <f>F5+F6+F7+F8+F9+F12+F14+F16+F18+F20</f>
        <v>1</v>
      </c>
      <c r="G26" s="48">
        <f>G5+G6+G7+G8+G9+G12+G14+G16+G18+G20</f>
        <v>4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5</v>
      </c>
      <c r="E27" s="145"/>
    </row>
    <row r="28" spans="3:6" ht="15">
      <c r="C28" t="s">
        <v>52</v>
      </c>
      <c r="E28" s="146">
        <f>E26+F26</f>
        <v>4</v>
      </c>
      <c r="F28" s="147"/>
    </row>
    <row r="29" spans="3:8" ht="15">
      <c r="C29" t="s">
        <v>51</v>
      </c>
      <c r="F29" s="135">
        <f>F26+G26+H26</f>
        <v>5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Argent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CI17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/>
      <c r="G35" s="30">
        <v>1</v>
      </c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>
        <v>1</v>
      </c>
      <c r="G36" s="33"/>
      <c r="H36" s="34"/>
    </row>
    <row r="37" spans="1:8" ht="15">
      <c r="A37" s="133"/>
      <c r="B37" s="149" t="s">
        <v>10</v>
      </c>
      <c r="C37" s="15" t="s">
        <v>14</v>
      </c>
      <c r="D37" s="35"/>
      <c r="E37" s="36">
        <v>1</v>
      </c>
      <c r="F37" s="36"/>
      <c r="G37" s="36"/>
      <c r="H37" s="37"/>
    </row>
    <row r="38" spans="1:8" ht="15.75" thickBot="1">
      <c r="A38" s="133"/>
      <c r="B38" s="150"/>
      <c r="C38" s="60" t="s">
        <v>15</v>
      </c>
      <c r="D38" s="32"/>
      <c r="E38" s="33"/>
      <c r="F38" s="33">
        <v>1</v>
      </c>
      <c r="G38" s="33"/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1</v>
      </c>
      <c r="E41" s="47">
        <f>E35+E36+E37+E38+E39</f>
        <v>1</v>
      </c>
      <c r="F41" s="47">
        <f>F35+F36+F37+F38+F39</f>
        <v>2</v>
      </c>
      <c r="G41" s="47">
        <f>G35+G36+G37+G38+G39</f>
        <v>1</v>
      </c>
      <c r="H41" s="47">
        <f>H35+H36+H37+H38+H39</f>
        <v>0</v>
      </c>
    </row>
    <row r="42" spans="3:5" ht="15">
      <c r="C42" t="s">
        <v>50</v>
      </c>
      <c r="D42" s="144">
        <f>D41+E41</f>
        <v>2</v>
      </c>
      <c r="E42" s="145"/>
    </row>
    <row r="43" spans="3:6" ht="15">
      <c r="C43" t="s">
        <v>52</v>
      </c>
      <c r="E43" s="146">
        <f>E41+F41</f>
        <v>3</v>
      </c>
      <c r="F43" s="147"/>
    </row>
    <row r="44" spans="3:8" ht="15">
      <c r="C44" t="s">
        <v>51</v>
      </c>
      <c r="F44" s="135">
        <f>F41+G41+H41</f>
        <v>3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Argent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CI17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/>
      <c r="G50" s="30">
        <v>1</v>
      </c>
      <c r="H50" s="31"/>
    </row>
    <row r="51" spans="1:8" ht="15.75" thickBot="1">
      <c r="A51" s="133"/>
      <c r="B51" s="129"/>
      <c r="C51" s="17" t="s">
        <v>13</v>
      </c>
      <c r="D51" s="32"/>
      <c r="E51" s="33"/>
      <c r="F51" s="33">
        <v>1</v>
      </c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>
        <v>1</v>
      </c>
      <c r="F52" s="36"/>
      <c r="G52" s="36"/>
      <c r="H52" s="37"/>
    </row>
    <row r="53" spans="1:8" ht="15.75" thickBot="1">
      <c r="A53" s="133"/>
      <c r="B53" s="150"/>
      <c r="C53" s="60" t="s">
        <v>15</v>
      </c>
      <c r="D53" s="32"/>
      <c r="E53" s="33"/>
      <c r="F53" s="33"/>
      <c r="G53" s="33">
        <v>1</v>
      </c>
      <c r="H53" s="34"/>
    </row>
    <row r="54" spans="1:8" ht="15.75" thickBot="1">
      <c r="A54" s="134"/>
      <c r="B54" s="151" t="s">
        <v>83</v>
      </c>
      <c r="C54" s="152"/>
      <c r="D54" s="65"/>
      <c r="E54" s="66">
        <v>1</v>
      </c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0</v>
      </c>
      <c r="E56" s="47">
        <f>E50+E51+E52+E53+E54</f>
        <v>2</v>
      </c>
      <c r="F56" s="47">
        <f>F50+F51+F52+F53+F54</f>
        <v>1</v>
      </c>
      <c r="G56" s="47">
        <f>G50+G51+G52+G53+G54</f>
        <v>2</v>
      </c>
      <c r="H56" s="47">
        <f>H50+H51+H52+H53+H54</f>
        <v>0</v>
      </c>
    </row>
    <row r="57" spans="3:5" ht="15">
      <c r="C57" t="s">
        <v>50</v>
      </c>
      <c r="D57" s="144">
        <f>D56+E56</f>
        <v>2</v>
      </c>
      <c r="E57" s="145"/>
    </row>
    <row r="58" spans="3:6" ht="15">
      <c r="C58" t="s">
        <v>52</v>
      </c>
      <c r="E58" s="146">
        <f>E56+F56</f>
        <v>3</v>
      </c>
      <c r="F58" s="147"/>
    </row>
    <row r="59" spans="3:8" ht="15">
      <c r="C59" t="s">
        <v>51</v>
      </c>
      <c r="F59" s="135">
        <f>F56+G56+H56</f>
        <v>3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Argent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CI17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/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/>
      <c r="G66" s="33"/>
      <c r="H66" s="34"/>
    </row>
    <row r="67" spans="1:8" ht="15">
      <c r="A67" s="133"/>
      <c r="B67" s="149" t="s">
        <v>10</v>
      </c>
      <c r="C67" s="15" t="s">
        <v>14</v>
      </c>
      <c r="D67" s="35"/>
      <c r="E67" s="36"/>
      <c r="F67" s="36"/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/>
      <c r="F68" s="33"/>
      <c r="G68" s="33"/>
      <c r="H68" s="34"/>
    </row>
    <row r="69" spans="1:8" ht="15.75" thickBot="1">
      <c r="A69" s="134"/>
      <c r="B69" s="151" t="s">
        <v>83</v>
      </c>
      <c r="C69" s="152"/>
      <c r="D69" s="65"/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0</v>
      </c>
      <c r="E71" s="47">
        <f>E65+E66+E67+E68+E69</f>
        <v>0</v>
      </c>
      <c r="F71" s="47">
        <f>F65+F66+F67+F68+F69</f>
        <v>0</v>
      </c>
      <c r="G71" s="47">
        <f>G65+G66+G67+G68+G69</f>
        <v>0</v>
      </c>
      <c r="H71" s="47">
        <f>H65+H66+H67+H68+H69</f>
        <v>0</v>
      </c>
    </row>
    <row r="72" spans="3:5" ht="15">
      <c r="C72" t="s">
        <v>50</v>
      </c>
      <c r="D72" s="144">
        <f>D71+E71</f>
        <v>0</v>
      </c>
      <c r="E72" s="145"/>
    </row>
    <row r="73" spans="3:6" ht="15">
      <c r="C73" t="s">
        <v>52</v>
      </c>
      <c r="E73" s="146">
        <f>E71+F71</f>
        <v>0</v>
      </c>
      <c r="F73" s="147"/>
    </row>
    <row r="74" spans="3:8" ht="15">
      <c r="C74" t="s">
        <v>51</v>
      </c>
      <c r="F74" s="135">
        <f>F71+G71+H71</f>
        <v>0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">
        <v>154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CI17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>
        <v>1</v>
      </c>
      <c r="G80" s="30"/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/>
      <c r="G81" s="33">
        <v>1</v>
      </c>
      <c r="H81" s="34"/>
    </row>
    <row r="82" spans="1:8" ht="15">
      <c r="A82" s="133"/>
      <c r="B82" s="149" t="s">
        <v>10</v>
      </c>
      <c r="C82" s="15" t="s">
        <v>14</v>
      </c>
      <c r="D82" s="35"/>
      <c r="E82" s="36"/>
      <c r="F82" s="36">
        <v>1</v>
      </c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/>
      <c r="F83" s="33"/>
      <c r="G83" s="33">
        <v>1</v>
      </c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1</v>
      </c>
      <c r="E86" s="47">
        <f>E80+E81+E82+E83+E84</f>
        <v>0</v>
      </c>
      <c r="F86" s="47">
        <f>F80+F81+F82+F83+F84</f>
        <v>2</v>
      </c>
      <c r="G86" s="47">
        <f>G80+G81+G82+G83+G84</f>
        <v>2</v>
      </c>
      <c r="H86" s="47">
        <f>H80+H81+H82+H83+H84</f>
        <v>0</v>
      </c>
    </row>
    <row r="87" spans="3:5" ht="15">
      <c r="C87" t="s">
        <v>50</v>
      </c>
      <c r="D87" s="144">
        <f>D86+E86</f>
        <v>1</v>
      </c>
      <c r="E87" s="145"/>
    </row>
    <row r="88" spans="3:6" ht="15">
      <c r="C88" t="s">
        <v>52</v>
      </c>
      <c r="E88" s="146">
        <f>E86+F86</f>
        <v>2</v>
      </c>
      <c r="F88" s="147"/>
    </row>
    <row r="89" spans="3:8" ht="15">
      <c r="C89" t="s">
        <v>51</v>
      </c>
      <c r="F89" s="135">
        <f>F86+G86+H86</f>
        <v>4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Bronze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CI17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>
        <v>1</v>
      </c>
      <c r="E95" s="30"/>
      <c r="F95" s="30"/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>
        <v>1</v>
      </c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>
        <v>1</v>
      </c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>
        <v>1</v>
      </c>
      <c r="G98" s="33"/>
      <c r="H98" s="34"/>
    </row>
    <row r="99" spans="1:8" ht="15.75" thickBot="1">
      <c r="A99" s="134"/>
      <c r="B99" s="151" t="s">
        <v>83</v>
      </c>
      <c r="C99" s="152"/>
      <c r="D99" s="65">
        <v>1</v>
      </c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2</v>
      </c>
      <c r="E101" s="47">
        <f>E95+E96+E97+E98+E99</f>
        <v>1</v>
      </c>
      <c r="F101" s="47">
        <f>F95+F96+F97+F98+F99</f>
        <v>2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3</v>
      </c>
      <c r="E102" s="145"/>
    </row>
    <row r="103" spans="3:6" ht="15">
      <c r="C103" t="s">
        <v>52</v>
      </c>
      <c r="E103" s="146">
        <f>E101+F101</f>
        <v>3</v>
      </c>
      <c r="F103" s="147"/>
    </row>
    <row r="104" spans="3:8" ht="15">
      <c r="C104" t="s">
        <v>51</v>
      </c>
      <c r="F104" s="135">
        <f>F101+G101+H101</f>
        <v>2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Or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CI17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>
        <v>1</v>
      </c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>
        <v>1</v>
      </c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>
        <v>1</v>
      </c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>
        <v>1</v>
      </c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>
        <v>1</v>
      </c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2</v>
      </c>
      <c r="E116" s="47">
        <f>E110+E111+E112+E113+E114</f>
        <v>2</v>
      </c>
      <c r="F116" s="47">
        <f>F110+F111+F112+F113+F114</f>
        <v>1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4</v>
      </c>
      <c r="E117" s="145"/>
    </row>
    <row r="118" spans="3:6" ht="15">
      <c r="C118" t="s">
        <v>52</v>
      </c>
      <c r="E118" s="146">
        <f>E116+F116</f>
        <v>3</v>
      </c>
      <c r="F118" s="147"/>
    </row>
    <row r="119" spans="3:8" ht="15">
      <c r="C119" t="s">
        <v>51</v>
      </c>
      <c r="F119" s="135">
        <f>F116+G116+H116</f>
        <v>1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Or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CI17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>
        <v>1</v>
      </c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>
        <v>1</v>
      </c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>
        <v>1</v>
      </c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>
        <v>1</v>
      </c>
      <c r="H128" s="34"/>
    </row>
    <row r="129" spans="1:8" ht="15.75" thickBot="1">
      <c r="A129" s="134"/>
      <c r="B129" s="151" t="s">
        <v>83</v>
      </c>
      <c r="C129" s="152"/>
      <c r="D129" s="65">
        <v>1</v>
      </c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1</v>
      </c>
      <c r="E131" s="47">
        <f>E125+E126+E127+E128+E129</f>
        <v>2</v>
      </c>
      <c r="F131" s="47">
        <f>F125+F126+F127+F128+F129</f>
        <v>1</v>
      </c>
      <c r="G131" s="47">
        <f>G125+G126+G127+G128+G129</f>
        <v>1</v>
      </c>
      <c r="H131" s="47">
        <f>H125+H126+H127+H128+H129</f>
        <v>0</v>
      </c>
    </row>
    <row r="132" spans="3:5" ht="15">
      <c r="C132" t="s">
        <v>50</v>
      </c>
      <c r="D132" s="144">
        <f>D131+E131</f>
        <v>3</v>
      </c>
      <c r="E132" s="145"/>
    </row>
    <row r="133" spans="3:6" ht="15">
      <c r="C133" t="s">
        <v>52</v>
      </c>
      <c r="E133" s="146">
        <f>E131+F131</f>
        <v>3</v>
      </c>
      <c r="F133" s="147"/>
    </row>
    <row r="134" spans="3:8" ht="15">
      <c r="C134" t="s">
        <v>51</v>
      </c>
      <c r="F134" s="135">
        <f>F131+G131+H131</f>
        <v>2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Or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CI17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workbookViewId="0" topLeftCell="A1">
      <selection activeCell="A27" sqref="A27"/>
    </sheetView>
  </sheetViews>
  <sheetFormatPr defaultColWidth="11.421875" defaultRowHeight="15"/>
  <cols>
    <col min="2" max="2" width="24.7109375" style="0" customWidth="1"/>
    <col min="3" max="3" width="18.7109375" style="0" customWidth="1"/>
    <col min="4" max="4" width="3.421875" style="0" customWidth="1"/>
    <col min="5" max="14" width="5.8515625" style="0" customWidth="1"/>
  </cols>
  <sheetData>
    <row r="1" spans="1:9" ht="15">
      <c r="A1" s="91" t="s">
        <v>130</v>
      </c>
      <c r="B1" s="1"/>
      <c r="C1" s="1"/>
      <c r="D1" s="1"/>
      <c r="E1" s="1"/>
      <c r="F1" s="1"/>
      <c r="G1" s="4" t="s">
        <v>54</v>
      </c>
      <c r="H1" s="1"/>
      <c r="I1" s="1"/>
    </row>
    <row r="2" spans="1:15" ht="15.75" customHeight="1">
      <c r="A2" s="1"/>
      <c r="B2" s="1"/>
      <c r="C2" s="1"/>
      <c r="D2" s="1"/>
      <c r="E2" s="1"/>
      <c r="F2" s="1"/>
      <c r="G2" s="119" t="s">
        <v>109</v>
      </c>
      <c r="H2" s="119"/>
      <c r="I2" s="119"/>
      <c r="J2" s="119"/>
      <c r="K2" s="119"/>
      <c r="L2" s="119"/>
      <c r="M2" s="119"/>
      <c r="N2" s="119"/>
      <c r="O2" s="119"/>
    </row>
    <row r="3" spans="1:15" ht="15.75" customHeight="1">
      <c r="A3" s="4" t="s">
        <v>0</v>
      </c>
      <c r="B3" s="1"/>
      <c r="C3" s="94">
        <f>'Fichier à remplir'!C3</f>
        <v>42505</v>
      </c>
      <c r="D3" s="1"/>
      <c r="E3" s="1"/>
      <c r="F3" s="1"/>
      <c r="G3" s="119" t="s">
        <v>55</v>
      </c>
      <c r="H3" s="119"/>
      <c r="I3" s="119"/>
      <c r="J3" s="119"/>
      <c r="K3" s="119"/>
      <c r="L3" s="119"/>
      <c r="M3" s="119"/>
      <c r="N3" s="119"/>
      <c r="O3" s="119"/>
    </row>
    <row r="4" spans="1:15" ht="15">
      <c r="A4" s="1"/>
      <c r="B4" s="1"/>
      <c r="C4" s="1"/>
      <c r="D4" s="1"/>
      <c r="E4" s="1"/>
      <c r="F4" s="1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5.75" customHeight="1">
      <c r="A5" s="4" t="s">
        <v>1</v>
      </c>
      <c r="B5" s="1"/>
      <c r="C5" s="3" t="str">
        <f>'Fichier à remplir'!C5</f>
        <v>BRIE COMTE ROBERT</v>
      </c>
      <c r="D5" s="1"/>
      <c r="E5" s="1"/>
      <c r="F5" s="1"/>
      <c r="G5" s="119" t="s">
        <v>56</v>
      </c>
      <c r="H5" s="119"/>
      <c r="I5" s="119"/>
      <c r="J5" s="119"/>
      <c r="K5" s="119"/>
      <c r="L5" s="119"/>
      <c r="M5" s="119"/>
      <c r="N5" s="119"/>
      <c r="O5" s="119"/>
    </row>
    <row r="6" spans="1:15" ht="15">
      <c r="A6" s="1"/>
      <c r="B6" s="1"/>
      <c r="C6" s="1"/>
      <c r="D6" s="1"/>
      <c r="E6" s="58"/>
      <c r="F6" s="58"/>
      <c r="G6" s="119"/>
      <c r="H6" s="119"/>
      <c r="I6" s="119"/>
      <c r="J6" s="119"/>
      <c r="K6" s="119"/>
      <c r="L6" s="119"/>
      <c r="M6" s="119"/>
      <c r="N6" s="119"/>
      <c r="O6" s="119"/>
    </row>
    <row r="7" spans="1:8" ht="15">
      <c r="A7" s="1"/>
      <c r="B7" s="56"/>
      <c r="C7" s="56"/>
      <c r="D7" s="54"/>
      <c r="E7" s="58"/>
      <c r="F7" s="58"/>
      <c r="G7" s="58"/>
      <c r="H7" s="59"/>
    </row>
    <row r="8" spans="1:14" ht="15">
      <c r="A8" s="54"/>
      <c r="B8" s="57"/>
      <c r="C8" s="57"/>
      <c r="D8" s="54"/>
      <c r="E8" s="100" t="s">
        <v>101</v>
      </c>
      <c r="F8" s="100"/>
      <c r="G8" s="100"/>
      <c r="H8" s="100"/>
      <c r="I8" s="100"/>
      <c r="J8" s="100"/>
      <c r="K8" s="100"/>
      <c r="L8" s="100"/>
      <c r="M8" s="100"/>
      <c r="N8" s="100"/>
    </row>
    <row r="9" spans="1:14" ht="15">
      <c r="A9" s="2" t="s">
        <v>2</v>
      </c>
      <c r="B9" s="2" t="s">
        <v>3</v>
      </c>
      <c r="C9" s="2" t="s">
        <v>4</v>
      </c>
      <c r="D9" s="1"/>
      <c r="E9" s="70" t="s">
        <v>92</v>
      </c>
      <c r="F9" s="68" t="s">
        <v>92</v>
      </c>
      <c r="G9" s="68" t="s">
        <v>93</v>
      </c>
      <c r="H9" s="68" t="s">
        <v>94</v>
      </c>
      <c r="I9" s="2" t="s">
        <v>95</v>
      </c>
      <c r="J9" s="2" t="s">
        <v>96</v>
      </c>
      <c r="K9" s="2" t="s">
        <v>97</v>
      </c>
      <c r="L9" s="2" t="s">
        <v>98</v>
      </c>
      <c r="M9" s="2" t="s">
        <v>99</v>
      </c>
      <c r="N9" s="2" t="s">
        <v>100</v>
      </c>
    </row>
    <row r="10" spans="1:14" ht="15">
      <c r="A10" s="2" t="str">
        <f>'Fichier à remplir'!A10</f>
        <v>CI1</v>
      </c>
      <c r="B10" s="3" t="str">
        <f>'Fichier à remplir'!B10</f>
        <v>ANNET _ Arri</v>
      </c>
      <c r="C10" s="2" t="str">
        <f>'Fichier à remplir'!C10</f>
        <v>Or</v>
      </c>
      <c r="D10" s="2"/>
      <c r="E10" s="2" t="str">
        <f>'Fichier à remplir'!E10</f>
        <v>Argent</v>
      </c>
      <c r="F10" s="2" t="str">
        <f>'Fichier à remplir'!F10</f>
        <v>Argent</v>
      </c>
      <c r="G10" s="2" t="str">
        <f>'Fichier à remplir'!G10</f>
        <v>Or</v>
      </c>
      <c r="H10" s="2" t="str">
        <f>'Fichier à remplir'!H10</f>
        <v>Or</v>
      </c>
      <c r="I10" s="2" t="str">
        <f>'Fichier à remplir'!I10</f>
        <v>Or</v>
      </c>
      <c r="J10" s="2" t="str">
        <f>'Fichier à remplir'!J10</f>
        <v>Or</v>
      </c>
      <c r="K10" s="2" t="str">
        <f>'Fichier à remplir'!K10</f>
        <v>Argent</v>
      </c>
      <c r="L10" s="2" t="str">
        <f>'Fichier à remplir'!L10</f>
        <v> </v>
      </c>
      <c r="M10" s="2" t="str">
        <f>'Fichier à remplir'!M10</f>
        <v> </v>
      </c>
      <c r="N10" s="2" t="str">
        <f>'Fichier à remplir'!N10</f>
        <v> </v>
      </c>
    </row>
    <row r="11" spans="1:14" ht="15">
      <c r="A11" s="2" t="str">
        <f>'Fichier à remplir'!A11</f>
        <v>CI2</v>
      </c>
      <c r="B11" s="3" t="str">
        <f>'Fichier à remplir'!B11</f>
        <v>ANNET _ Hermelin</v>
      </c>
      <c r="C11" s="2" t="str">
        <f>'Fichier à remplir'!C11</f>
        <v>Or</v>
      </c>
      <c r="D11" s="2"/>
      <c r="E11" s="2" t="str">
        <f>'Fichier à remplir'!E11</f>
        <v>Or</v>
      </c>
      <c r="F11" s="2" t="str">
        <f>'Fichier à remplir'!F11</f>
        <v>Or</v>
      </c>
      <c r="G11" s="2" t="str">
        <f>'Fichier à remplir'!G11</f>
        <v>Or</v>
      </c>
      <c r="H11" s="2" t="str">
        <f>'Fichier à remplir'!H11</f>
        <v>Or</v>
      </c>
      <c r="I11" s="2" t="str">
        <f>'Fichier à remplir'!I11</f>
        <v>Or</v>
      </c>
      <c r="J11" s="2" t="str">
        <f>'Fichier à remplir'!J11</f>
        <v>FORFAIT</v>
      </c>
      <c r="K11" s="2" t="str">
        <f>'Fichier à remplir'!K11</f>
        <v> </v>
      </c>
      <c r="L11" s="2" t="str">
        <f>'Fichier à remplir'!L11</f>
        <v> </v>
      </c>
      <c r="M11" s="2" t="str">
        <f>'Fichier à remplir'!M11</f>
        <v> </v>
      </c>
      <c r="N11" s="2" t="str">
        <f>'Fichier à remplir'!N11</f>
        <v> </v>
      </c>
    </row>
    <row r="12" spans="1:14" ht="15">
      <c r="A12" s="2" t="str">
        <f>'Fichier à remplir'!A12</f>
        <v>CI3</v>
      </c>
      <c r="B12" s="3" t="str">
        <f>'Fichier à remplir'!B12</f>
        <v>FONTENAY SOUS BOIS</v>
      </c>
      <c r="C12" s="2" t="str">
        <f>'Fichier à remplir'!C12</f>
        <v>Bronze</v>
      </c>
      <c r="D12" s="2"/>
      <c r="E12" s="2" t="str">
        <f>'Fichier à remplir'!E12</f>
        <v>Bronze</v>
      </c>
      <c r="F12" s="2" t="str">
        <f>'Fichier à remplir'!F12</f>
        <v>Bronze</v>
      </c>
      <c r="G12" s="2" t="str">
        <f>'Fichier à remplir'!G12</f>
        <v>Bronze</v>
      </c>
      <c r="H12" s="2" t="str">
        <f>'Fichier à remplir'!H12</f>
        <v>Bronze</v>
      </c>
      <c r="I12" s="2" t="str">
        <f>'Fichier à remplir'!I12</f>
        <v>Bronze</v>
      </c>
      <c r="J12" s="2" t="str">
        <f>'Fichier à remplir'!J12</f>
        <v>Bronze</v>
      </c>
      <c r="K12" s="2" t="str">
        <f>'Fichier à remplir'!K12</f>
        <v>Bronze</v>
      </c>
      <c r="L12" s="2" t="str">
        <f>'Fichier à remplir'!L12</f>
        <v> </v>
      </c>
      <c r="M12" s="2" t="str">
        <f>'Fichier à remplir'!M12</f>
        <v> </v>
      </c>
      <c r="N12" s="2" t="str">
        <f>'Fichier à remplir'!N12</f>
        <v> </v>
      </c>
    </row>
    <row r="13" spans="1:14" ht="15">
      <c r="A13" s="2" t="str">
        <f>'Fichier à remplir'!A13</f>
        <v>CI4</v>
      </c>
      <c r="B13" s="3" t="str">
        <f>'Fichier à remplir'!B13</f>
        <v>GUICHAINVILLE</v>
      </c>
      <c r="C13" s="2" t="str">
        <f>'Fichier à remplir'!C13</f>
        <v>Or</v>
      </c>
      <c r="D13" s="2"/>
      <c r="E13" s="2" t="str">
        <f>'Fichier à remplir'!E13</f>
        <v>Or</v>
      </c>
      <c r="F13" s="2" t="str">
        <f>'Fichier à remplir'!F13</f>
        <v>Or</v>
      </c>
      <c r="G13" s="2" t="str">
        <f>'Fichier à remplir'!G13</f>
        <v>Or</v>
      </c>
      <c r="H13" s="2" t="str">
        <f>'Fichier à remplir'!H13</f>
        <v>Or</v>
      </c>
      <c r="I13" s="2" t="str">
        <f>'Fichier à remplir'!I13</f>
        <v>Or</v>
      </c>
      <c r="J13" s="2" t="str">
        <f>'Fichier à remplir'!J13</f>
        <v> </v>
      </c>
      <c r="K13" s="2" t="str">
        <f>'Fichier à remplir'!K13</f>
        <v> </v>
      </c>
      <c r="L13" s="2" t="str">
        <f>'Fichier à remplir'!L13</f>
        <v> </v>
      </c>
      <c r="M13" s="2" t="str">
        <f>'Fichier à remplir'!M13</f>
        <v> </v>
      </c>
      <c r="N13" s="2" t="str">
        <f>'Fichier à remplir'!N13</f>
        <v> </v>
      </c>
    </row>
    <row r="14" spans="1:14" ht="15">
      <c r="A14" s="2" t="str">
        <f>'Fichier à remplir'!A14</f>
        <v>CI5</v>
      </c>
      <c r="B14" s="3" t="str">
        <f>'Fichier à remplir'!B14</f>
        <v>HOUILLES</v>
      </c>
      <c r="C14" s="2" t="str">
        <f>'Fichier à remplir'!C14</f>
        <v>Argent</v>
      </c>
      <c r="D14" s="2"/>
      <c r="E14" s="2" t="str">
        <f>'Fichier à remplir'!E14</f>
        <v>Argent</v>
      </c>
      <c r="F14" s="2" t="str">
        <f>'Fichier à remplir'!F14</f>
        <v>Argent</v>
      </c>
      <c r="G14" s="2" t="str">
        <f>'Fichier à remplir'!G14</f>
        <v>Argent</v>
      </c>
      <c r="H14" s="2" t="str">
        <f>'Fichier à remplir'!H14</f>
        <v>Or</v>
      </c>
      <c r="I14" s="2" t="str">
        <f>'Fichier à remplir'!I14</f>
        <v>Argent</v>
      </c>
      <c r="J14" s="2" t="str">
        <f>'Fichier à remplir'!J14</f>
        <v>Or</v>
      </c>
      <c r="K14" s="2" t="str">
        <f>'Fichier à remplir'!K14</f>
        <v>Argent</v>
      </c>
      <c r="L14" s="2" t="str">
        <f>'Fichier à remplir'!L14</f>
        <v> </v>
      </c>
      <c r="M14" s="2" t="str">
        <f>'Fichier à remplir'!M14</f>
        <v> </v>
      </c>
      <c r="N14" s="2" t="str">
        <f>'Fichier à remplir'!N14</f>
        <v> </v>
      </c>
    </row>
    <row r="15" spans="1:14" ht="15">
      <c r="A15" s="93" t="str">
        <f>'Fichier à remplir'!A15</f>
        <v>CI6</v>
      </c>
      <c r="B15" s="93">
        <f>'Fichier à remplir'!B15</f>
        <v>0</v>
      </c>
      <c r="C15" s="93" t="str">
        <f>'Fichier à remplir'!C15</f>
        <v> </v>
      </c>
      <c r="D15" s="93"/>
      <c r="E15" s="93" t="str">
        <f>'Fichier à remplir'!E15</f>
        <v> </v>
      </c>
      <c r="F15" s="93" t="str">
        <f>'Fichier à remplir'!F15</f>
        <v> </v>
      </c>
      <c r="G15" s="93" t="str">
        <f>'Fichier à remplir'!G15</f>
        <v> </v>
      </c>
      <c r="H15" s="93" t="str">
        <f>'Fichier à remplir'!H15</f>
        <v> </v>
      </c>
      <c r="I15" s="93" t="str">
        <f>'Fichier à remplir'!I15</f>
        <v> </v>
      </c>
      <c r="J15" s="93" t="str">
        <f>'Fichier à remplir'!J15</f>
        <v> </v>
      </c>
      <c r="K15" s="93" t="str">
        <f>'Fichier à remplir'!K15</f>
        <v> </v>
      </c>
      <c r="L15" s="93" t="str">
        <f>'Fichier à remplir'!L15</f>
        <v> </v>
      </c>
      <c r="M15" s="93" t="str">
        <f>'Fichier à remplir'!M15</f>
        <v> </v>
      </c>
      <c r="N15" s="93" t="str">
        <f>'Fichier à remplir'!N15</f>
        <v> </v>
      </c>
    </row>
    <row r="16" spans="1:14" ht="15">
      <c r="A16" s="2" t="str">
        <f>'Fichier à remplir'!A16</f>
        <v>CI7</v>
      </c>
      <c r="B16" s="3" t="str">
        <f>'Fichier à remplir'!B16</f>
        <v>VANVES</v>
      </c>
      <c r="C16" s="2" t="str">
        <f>'Fichier à remplir'!C16</f>
        <v>Or</v>
      </c>
      <c r="D16" s="2"/>
      <c r="E16" s="2" t="str">
        <f>'Fichier à remplir'!E16</f>
        <v>Or</v>
      </c>
      <c r="F16" s="2" t="str">
        <f>'Fichier à remplir'!F16</f>
        <v>Or</v>
      </c>
      <c r="G16" s="2" t="str">
        <f>'Fichier à remplir'!G16</f>
        <v>Bronze</v>
      </c>
      <c r="H16" s="2" t="str">
        <f>'Fichier à remplir'!H16</f>
        <v>Argent</v>
      </c>
      <c r="I16" s="2" t="str">
        <f>'Fichier à remplir'!I16</f>
        <v>Or</v>
      </c>
      <c r="J16" s="2" t="str">
        <f>'Fichier à remplir'!J16</f>
        <v>Or</v>
      </c>
      <c r="K16" s="2" t="str">
        <f>'Fichier à remplir'!K16</f>
        <v>Or</v>
      </c>
      <c r="L16" s="2" t="str">
        <f>'Fichier à remplir'!L16</f>
        <v>Or</v>
      </c>
      <c r="M16" s="2" t="str">
        <f>'Fichier à remplir'!M16</f>
        <v> </v>
      </c>
      <c r="N16" s="2" t="str">
        <f>'Fichier à remplir'!N16</f>
        <v> </v>
      </c>
    </row>
    <row r="17" spans="1:14" ht="15">
      <c r="A17" s="2" t="str">
        <f>'Fichier à remplir'!A17</f>
        <v>CI8</v>
      </c>
      <c r="B17" s="3" t="str">
        <f>'Fichier à remplir'!B17</f>
        <v>VAUX LE PENIL</v>
      </c>
      <c r="C17" s="2" t="str">
        <f>'Fichier à remplir'!C17</f>
        <v>Or</v>
      </c>
      <c r="D17" s="2"/>
      <c r="E17" s="2" t="str">
        <f>'Fichier à remplir'!E17</f>
        <v>Or</v>
      </c>
      <c r="F17" s="2" t="str">
        <f>'Fichier à remplir'!F17</f>
        <v>Or</v>
      </c>
      <c r="G17" s="2" t="str">
        <f>'Fichier à remplir'!G17</f>
        <v>Or</v>
      </c>
      <c r="H17" s="2" t="str">
        <f>'Fichier à remplir'!H17</f>
        <v>Or</v>
      </c>
      <c r="I17" s="2" t="str">
        <f>'Fichier à remplir'!I17</f>
        <v>Argent</v>
      </c>
      <c r="J17" s="2" t="str">
        <f>'Fichier à remplir'!J17</f>
        <v>Or</v>
      </c>
      <c r="K17" s="2" t="str">
        <f>'Fichier à remplir'!K17</f>
        <v> </v>
      </c>
      <c r="L17" s="2" t="str">
        <f>'Fichier à remplir'!L17</f>
        <v> </v>
      </c>
      <c r="M17" s="2" t="str">
        <f>'Fichier à remplir'!M17</f>
        <v> </v>
      </c>
      <c r="N17" s="2" t="str">
        <f>'Fichier à remplir'!N17</f>
        <v> </v>
      </c>
    </row>
    <row r="18" spans="1:14" ht="15">
      <c r="A18" s="2" t="str">
        <f>'Fichier à remplir'!A18</f>
        <v>CI9</v>
      </c>
      <c r="B18" s="3" t="str">
        <f>'Fichier à remplir'!B18</f>
        <v>SAILLY</v>
      </c>
      <c r="C18" s="2" t="str">
        <f>'Fichier à remplir'!C18</f>
        <v>Or</v>
      </c>
      <c r="D18" s="2"/>
      <c r="E18" s="2" t="str">
        <f>'Fichier à remplir'!E18</f>
        <v>Bronze</v>
      </c>
      <c r="F18" s="2" t="str">
        <f>'Fichier à remplir'!F18</f>
        <v>Bronze</v>
      </c>
      <c r="G18" s="2" t="str">
        <f>'Fichier à remplir'!G18</f>
        <v>Argent</v>
      </c>
      <c r="H18" s="2" t="str">
        <f>'Fichier à remplir'!H18</f>
        <v>Or</v>
      </c>
      <c r="I18" s="2" t="str">
        <f>'Fichier à remplir'!I18</f>
        <v>Argent</v>
      </c>
      <c r="J18" s="2" t="str">
        <f>'Fichier à remplir'!J18</f>
        <v>Or</v>
      </c>
      <c r="K18" s="2" t="str">
        <f>'Fichier à remplir'!K18</f>
        <v>Argent</v>
      </c>
      <c r="L18" s="2" t="str">
        <f>'Fichier à remplir'!L18</f>
        <v>Or</v>
      </c>
      <c r="M18" s="2" t="str">
        <f>'Fichier à remplir'!M18</f>
        <v>Argent</v>
      </c>
      <c r="N18" s="2" t="str">
        <f>'Fichier à remplir'!N18</f>
        <v> </v>
      </c>
    </row>
    <row r="19" spans="1:14" ht="15">
      <c r="A19" s="93" t="str">
        <f>'Fichier à remplir'!A19</f>
        <v>CI10</v>
      </c>
      <c r="B19" s="93" t="str">
        <f>'Fichier à remplir'!B19</f>
        <v>WAMBRECHIES</v>
      </c>
      <c r="C19" s="93" t="str">
        <f>'Fichier à remplir'!C19</f>
        <v> </v>
      </c>
      <c r="D19" s="93"/>
      <c r="E19" s="93" t="str">
        <f>'Fichier à remplir'!E19</f>
        <v> </v>
      </c>
      <c r="F19" s="93" t="str">
        <f>'Fichier à remplir'!F19</f>
        <v> </v>
      </c>
      <c r="G19" s="93" t="str">
        <f>'Fichier à remplir'!G19</f>
        <v> </v>
      </c>
      <c r="H19" s="93" t="str">
        <f>'Fichier à remplir'!H19</f>
        <v> </v>
      </c>
      <c r="I19" s="93" t="str">
        <f>'Fichier à remplir'!I19</f>
        <v> </v>
      </c>
      <c r="J19" s="93" t="str">
        <f>'Fichier à remplir'!J19</f>
        <v> </v>
      </c>
      <c r="K19" s="93" t="str">
        <f>'Fichier à remplir'!K19</f>
        <v> </v>
      </c>
      <c r="L19" s="93" t="str">
        <f>'Fichier à remplir'!L19</f>
        <v> </v>
      </c>
      <c r="M19" s="93" t="str">
        <f>'Fichier à remplir'!M19</f>
        <v> </v>
      </c>
      <c r="N19" s="93" t="str">
        <f>'Fichier à remplir'!N19</f>
        <v> </v>
      </c>
    </row>
    <row r="20" spans="1:14" ht="15">
      <c r="A20" s="2" t="str">
        <f>'Fichier à remplir'!A20</f>
        <v>CI11</v>
      </c>
      <c r="B20" s="3" t="str">
        <f>'Fichier à remplir'!B20</f>
        <v>DENAIN _ Caudron</v>
      </c>
      <c r="C20" s="2" t="str">
        <f>'Fichier à remplir'!C20</f>
        <v>Bronze</v>
      </c>
      <c r="D20" s="2"/>
      <c r="E20" s="2" t="str">
        <f>'Fichier à remplir'!E20</f>
        <v>Bronze</v>
      </c>
      <c r="F20" s="2" t="str">
        <f>'Fichier à remplir'!F20</f>
        <v>Bronze</v>
      </c>
      <c r="G20" s="2" t="str">
        <f>'Fichier à remplir'!G20</f>
        <v> </v>
      </c>
      <c r="H20" s="2" t="str">
        <f>'Fichier à remplir'!H20</f>
        <v>Argent</v>
      </c>
      <c r="I20" s="2" t="str">
        <f>'Fichier à remplir'!I20</f>
        <v>Bronze</v>
      </c>
      <c r="J20" s="2" t="str">
        <f>'Fichier à remplir'!J20</f>
        <v>Or</v>
      </c>
      <c r="K20" s="2" t="str">
        <f>'Fichier à remplir'!K20</f>
        <v>Bronze</v>
      </c>
      <c r="L20" s="2" t="str">
        <f>'Fichier à remplir'!L20</f>
        <v> </v>
      </c>
      <c r="M20" s="2" t="str">
        <f>'Fichier à remplir'!M20</f>
        <v> </v>
      </c>
      <c r="N20" s="2" t="str">
        <f>'Fichier à remplir'!N20</f>
        <v> </v>
      </c>
    </row>
    <row r="21" spans="1:14" ht="15">
      <c r="A21" s="2" t="str">
        <f>'Fichier à remplir'!A21</f>
        <v>CI12</v>
      </c>
      <c r="B21" s="3" t="str">
        <f>'Fichier à remplir'!B21</f>
        <v>DENAIN_ Ait el aati</v>
      </c>
      <c r="C21" s="2" t="str">
        <f>'Fichier à remplir'!C21</f>
        <v>Or</v>
      </c>
      <c r="D21" s="2"/>
      <c r="E21" s="2" t="str">
        <f>'Fichier à remplir'!E21</f>
        <v>Argent</v>
      </c>
      <c r="F21" s="2" t="str">
        <f>'Fichier à remplir'!F21</f>
        <v>Argent</v>
      </c>
      <c r="G21" s="2" t="str">
        <f>'Fichier à remplir'!G21</f>
        <v>Or</v>
      </c>
      <c r="H21" s="2" t="str">
        <f>'Fichier à remplir'!H21</f>
        <v>Or</v>
      </c>
      <c r="I21" s="2" t="str">
        <f>'Fichier à remplir'!I21</f>
        <v>FORFAIT</v>
      </c>
      <c r="J21" s="2" t="str">
        <f>'Fichier à remplir'!J21</f>
        <v>Bronze</v>
      </c>
      <c r="K21" s="2" t="str">
        <f>'Fichier à remplir'!K21</f>
        <v>Bronze</v>
      </c>
      <c r="L21" s="2" t="str">
        <f>'Fichier à remplir'!L21</f>
        <v>Or</v>
      </c>
      <c r="M21" s="2" t="str">
        <f>'Fichier à remplir'!M21</f>
        <v>Or</v>
      </c>
      <c r="N21" s="2" t="str">
        <f>'Fichier à remplir'!N21</f>
        <v> </v>
      </c>
    </row>
    <row r="22" spans="1:14" ht="15">
      <c r="A22" s="2" t="str">
        <f>'Fichier à remplir'!A22</f>
        <v>CI13</v>
      </c>
      <c r="B22" s="3" t="str">
        <f>'Fichier à remplir'!B22</f>
        <v>FRELINGHIEN_ André</v>
      </c>
      <c r="C22" s="2" t="str">
        <f>'Fichier à remplir'!C22</f>
        <v>Or</v>
      </c>
      <c r="D22" s="2"/>
      <c r="E22" s="2" t="str">
        <f>'Fichier à remplir'!E22</f>
        <v>Or</v>
      </c>
      <c r="F22" s="2" t="str">
        <f>'Fichier à remplir'!F22</f>
        <v>Or</v>
      </c>
      <c r="G22" s="2" t="str">
        <f>'Fichier à remplir'!G22</f>
        <v>Bronze</v>
      </c>
      <c r="H22" s="2" t="str">
        <f>'Fichier à remplir'!H22</f>
        <v>Bronze</v>
      </c>
      <c r="I22" s="2" t="str">
        <f>'Fichier à remplir'!I22</f>
        <v>Bronze</v>
      </c>
      <c r="J22" s="2" t="str">
        <f>'Fichier à remplir'!J22</f>
        <v>Argent</v>
      </c>
      <c r="K22" s="2" t="str">
        <f>'Fichier à remplir'!K22</f>
        <v> </v>
      </c>
      <c r="L22" s="2" t="str">
        <f>'Fichier à remplir'!L22</f>
        <v> </v>
      </c>
      <c r="M22" s="2" t="str">
        <f>'Fichier à remplir'!M22</f>
        <v> </v>
      </c>
      <c r="N22" s="2" t="str">
        <f>'Fichier à remplir'!N22</f>
        <v> </v>
      </c>
    </row>
    <row r="23" spans="1:14" ht="15">
      <c r="A23" s="2" t="str">
        <f>'Fichier à remplir'!A23</f>
        <v>CI14</v>
      </c>
      <c r="B23" s="3" t="str">
        <f>'Fichier à remplir'!B23</f>
        <v>FRELINGHIEN_Brachet</v>
      </c>
      <c r="C23" s="2" t="str">
        <f>'Fichier à remplir'!C23</f>
        <v>Or</v>
      </c>
      <c r="D23" s="2"/>
      <c r="E23" s="2" t="str">
        <f>'Fichier à remplir'!E23</f>
        <v>Argent</v>
      </c>
      <c r="F23" s="2" t="str">
        <f>'Fichier à remplir'!F23</f>
        <v>Argent</v>
      </c>
      <c r="G23" s="2" t="str">
        <f>'Fichier à remplir'!G23</f>
        <v>Or</v>
      </c>
      <c r="H23" s="2" t="str">
        <f>'Fichier à remplir'!H23</f>
        <v>Argent</v>
      </c>
      <c r="I23" s="2" t="str">
        <f>'Fichier à remplir'!I23</f>
        <v>Argent</v>
      </c>
      <c r="J23" s="2" t="str">
        <f>'Fichier à remplir'!J23</f>
        <v>Or</v>
      </c>
      <c r="K23" s="2" t="str">
        <f>'Fichier à remplir'!K23</f>
        <v>Or</v>
      </c>
      <c r="L23" s="2" t="str">
        <f>'Fichier à remplir'!L23</f>
        <v> </v>
      </c>
      <c r="M23" s="2" t="str">
        <f>'Fichier à remplir'!M23</f>
        <v> </v>
      </c>
      <c r="N23" s="2" t="str">
        <f>'Fichier à remplir'!N23</f>
        <v> </v>
      </c>
    </row>
    <row r="24" spans="1:14" ht="15">
      <c r="A24" s="2" t="str">
        <f>'Fichier à remplir'!A24</f>
        <v>CI15</v>
      </c>
      <c r="B24" s="3" t="str">
        <f>'Fichier à remplir'!B24</f>
        <v>WATTRELOS_Broquet</v>
      </c>
      <c r="C24" s="2" t="str">
        <f>'Fichier à remplir'!C24</f>
        <v>Or</v>
      </c>
      <c r="D24" s="2"/>
      <c r="E24" s="2" t="str">
        <f>'Fichier à remplir'!E24</f>
        <v>Or</v>
      </c>
      <c r="F24" s="2" t="str">
        <f>'Fichier à remplir'!F24</f>
        <v>Or</v>
      </c>
      <c r="G24" s="2" t="str">
        <f>'Fichier à remplir'!G24</f>
        <v>Argent</v>
      </c>
      <c r="H24" s="2" t="str">
        <f>'Fichier à remplir'!H24</f>
        <v>Argent</v>
      </c>
      <c r="I24" s="2" t="str">
        <f>'Fichier à remplir'!I24</f>
        <v>Or</v>
      </c>
      <c r="J24" s="2" t="str">
        <f>'Fichier à remplir'!J24</f>
        <v>Or</v>
      </c>
      <c r="K24" s="2" t="str">
        <f>'Fichier à remplir'!K24</f>
        <v>Or</v>
      </c>
      <c r="L24" s="2" t="str">
        <f>'Fichier à remplir'!L24</f>
        <v>Or</v>
      </c>
      <c r="M24" s="2" t="str">
        <f>'Fichier à remplir'!M24</f>
        <v>Or</v>
      </c>
      <c r="N24" s="2" t="str">
        <f>'Fichier à remplir'!N24</f>
        <v> </v>
      </c>
    </row>
    <row r="25" spans="1:14" ht="15">
      <c r="A25" s="2" t="str">
        <f>'Fichier à remplir'!A25</f>
        <v>CI16</v>
      </c>
      <c r="B25" s="3" t="str">
        <f>'Fichier à remplir'!B25</f>
        <v>WATTRELOS_Debliqui</v>
      </c>
      <c r="C25" s="2" t="str">
        <f>'Fichier à remplir'!C25</f>
        <v>Bronze</v>
      </c>
      <c r="D25" s="2"/>
      <c r="E25" s="2" t="str">
        <f>'Fichier à remplir'!E25</f>
        <v>Bronze</v>
      </c>
      <c r="F25" s="2" t="str">
        <f>'Fichier à remplir'!F25</f>
        <v>Bronze</v>
      </c>
      <c r="G25" s="2" t="str">
        <f>'Fichier à remplir'!G25</f>
        <v>Bronze</v>
      </c>
      <c r="H25" s="2" t="str">
        <f>'Fichier à remplir'!H25</f>
        <v>FORFAIT</v>
      </c>
      <c r="I25" s="2" t="str">
        <f>'Fichier à remplir'!I25</f>
        <v>Or</v>
      </c>
      <c r="J25" s="2" t="str">
        <f>'Fichier à remplir'!J25</f>
        <v>Bronze</v>
      </c>
      <c r="K25" s="2" t="str">
        <f>'Fichier à remplir'!K25</f>
        <v>Bronze</v>
      </c>
      <c r="L25" s="2" t="str">
        <f>'Fichier à remplir'!L25</f>
        <v> </v>
      </c>
      <c r="M25" s="2" t="str">
        <f>'Fichier à remplir'!M25</f>
        <v> </v>
      </c>
      <c r="N25" s="2" t="str">
        <f>'Fichier à remplir'!N25</f>
        <v> </v>
      </c>
    </row>
    <row r="26" spans="1:14" ht="15">
      <c r="A26" s="2" t="str">
        <f>'Fichier à remplir'!A26</f>
        <v>CI17</v>
      </c>
      <c r="B26" s="3" t="str">
        <f>'Fichier à remplir'!B26</f>
        <v>LAMBERSART</v>
      </c>
      <c r="C26" s="2" t="str">
        <f>'Fichier à remplir'!C26</f>
        <v>Or</v>
      </c>
      <c r="D26" s="2"/>
      <c r="E26" s="2" t="str">
        <f>'Fichier à remplir'!E26</f>
        <v>Argent</v>
      </c>
      <c r="F26" s="2" t="str">
        <f>'Fichier à remplir'!F26</f>
        <v>Argent</v>
      </c>
      <c r="G26" s="2" t="str">
        <f>'Fichier à remplir'!G26</f>
        <v>Argent</v>
      </c>
      <c r="H26" s="2" t="str">
        <f>'Fichier à remplir'!H26</f>
        <v>Argent</v>
      </c>
      <c r="I26" s="2" t="str">
        <f>'Fichier à remplir'!I26</f>
        <v>FORFAIT</v>
      </c>
      <c r="J26" s="2" t="str">
        <f>'Fichier à remplir'!J26</f>
        <v>Bronze</v>
      </c>
      <c r="K26" s="2" t="str">
        <f>'Fichier à remplir'!K26</f>
        <v>Or</v>
      </c>
      <c r="L26" s="2" t="str">
        <f>'Fichier à remplir'!L26</f>
        <v>Or</v>
      </c>
      <c r="M26" s="2" t="str">
        <f>'Fichier à remplir'!M26</f>
        <v>Or</v>
      </c>
      <c r="N26" s="2" t="str">
        <f>'Fichier à remplir'!N26</f>
        <v> </v>
      </c>
    </row>
    <row r="27" spans="1:14" ht="15">
      <c r="A27" s="2" t="str">
        <f>'Fichier à remplir'!A27</f>
        <v>CI18</v>
      </c>
      <c r="B27" s="3" t="str">
        <f>'Fichier à remplir'!B27</f>
        <v>GR HENINOISE</v>
      </c>
      <c r="C27" s="2" t="str">
        <f>'Fichier à remplir'!C27</f>
        <v>Or</v>
      </c>
      <c r="D27" s="2"/>
      <c r="E27" s="2" t="str">
        <f>'Fichier à remplir'!E27</f>
        <v>Or</v>
      </c>
      <c r="F27" s="2" t="str">
        <f>'Fichier à remplir'!F27</f>
        <v>Or</v>
      </c>
      <c r="G27" s="2" t="str">
        <f>'Fichier à remplir'!G27</f>
        <v>Or</v>
      </c>
      <c r="H27" s="2" t="str">
        <f>'Fichier à remplir'!H27</f>
        <v>Or</v>
      </c>
      <c r="I27" s="2" t="str">
        <f>'Fichier à remplir'!I27</f>
        <v>Argent</v>
      </c>
      <c r="J27" s="2" t="str">
        <f>'Fichier à remplir'!J27</f>
        <v>Or</v>
      </c>
      <c r="K27" s="2" t="str">
        <f>'Fichier à remplir'!K27</f>
        <v>Or</v>
      </c>
      <c r="L27" s="2" t="str">
        <f>'Fichier à remplir'!L27</f>
        <v> </v>
      </c>
      <c r="M27" s="2" t="str">
        <f>'Fichier à remplir'!M27</f>
        <v> </v>
      </c>
      <c r="N27" s="2" t="str">
        <f>'Fichier à remplir'!N27</f>
        <v> </v>
      </c>
    </row>
    <row r="28" spans="1:14" ht="15">
      <c r="A28" s="2" t="str">
        <f>'Fichier à remplir'!A28</f>
        <v>CI19</v>
      </c>
      <c r="B28" s="3" t="str">
        <f>'Fichier à remplir'!B28</f>
        <v>LEFOREST_Petit</v>
      </c>
      <c r="C28" s="2" t="str">
        <f>'Fichier à remplir'!C28</f>
        <v>Or</v>
      </c>
      <c r="D28" s="2"/>
      <c r="E28" s="2" t="str">
        <f>'Fichier à remplir'!E28</f>
        <v>Argent</v>
      </c>
      <c r="F28" s="2" t="str">
        <f>'Fichier à remplir'!F28</f>
        <v>Argent</v>
      </c>
      <c r="G28" s="2" t="str">
        <f>'Fichier à remplir'!G28</f>
        <v>Or</v>
      </c>
      <c r="H28" s="2" t="str">
        <f>'Fichier à remplir'!H28</f>
        <v>Bronze</v>
      </c>
      <c r="I28" s="2" t="str">
        <f>'Fichier à remplir'!I28</f>
        <v>Or</v>
      </c>
      <c r="J28" s="2" t="str">
        <f>'Fichier à remplir'!J28</f>
        <v>Bronze</v>
      </c>
      <c r="K28" s="2" t="str">
        <f>'Fichier à remplir'!K28</f>
        <v> </v>
      </c>
      <c r="L28" s="2" t="str">
        <f>'Fichier à remplir'!L28</f>
        <v> </v>
      </c>
      <c r="M28" s="2" t="str">
        <f>'Fichier à remplir'!M28</f>
        <v> </v>
      </c>
      <c r="N28" s="2" t="str">
        <f>'Fichier à remplir'!N28</f>
        <v> </v>
      </c>
    </row>
    <row r="29" spans="1:14" ht="15">
      <c r="A29" s="2" t="str">
        <f>'Fichier à remplir'!A29</f>
        <v>CI21</v>
      </c>
      <c r="B29" s="3" t="str">
        <f>'Fichier à remplir'!B29</f>
        <v>BOULOGNE SUR MER</v>
      </c>
      <c r="C29" s="2" t="str">
        <f>'Fichier à remplir'!C29</f>
        <v>Or</v>
      </c>
      <c r="D29" s="2"/>
      <c r="E29" s="2" t="str">
        <f>'Fichier à remplir'!E29</f>
        <v> </v>
      </c>
      <c r="F29" s="2" t="str">
        <f>'Fichier à remplir'!F29</f>
        <v> </v>
      </c>
      <c r="G29" s="2" t="str">
        <f>'Fichier à remplir'!G29</f>
        <v>Argent</v>
      </c>
      <c r="H29" s="2" t="str">
        <f>'Fichier à remplir'!H29</f>
        <v>forfait</v>
      </c>
      <c r="I29" s="2" t="str">
        <f>'Fichier à remplir'!I29</f>
        <v>Or</v>
      </c>
      <c r="J29" s="2" t="str">
        <f>'Fichier à remplir'!J29</f>
        <v>Bronze</v>
      </c>
      <c r="K29" s="2" t="str">
        <f>'Fichier à remplir'!K29</f>
        <v>Bronze</v>
      </c>
      <c r="L29" s="2" t="str">
        <f>'Fichier à remplir'!L29</f>
        <v> </v>
      </c>
      <c r="M29" s="2" t="str">
        <f>'Fichier à remplir'!M29</f>
        <v> </v>
      </c>
      <c r="N29" s="2" t="str">
        <f>'Fichier à remplir'!N29</f>
        <v> </v>
      </c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4:14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4:11" ht="15">
      <c r="D33" s="1"/>
      <c r="E33" s="1"/>
      <c r="F33" s="1"/>
      <c r="G33" s="1"/>
      <c r="H33" s="1"/>
      <c r="I33" s="1"/>
      <c r="J33" s="1"/>
      <c r="K33" s="1"/>
    </row>
    <row r="34" spans="4:11" ht="15">
      <c r="D34" s="1"/>
      <c r="E34" s="1"/>
      <c r="F34" s="1"/>
      <c r="G34" s="1"/>
      <c r="H34" s="1"/>
      <c r="I34" s="1"/>
      <c r="J34" s="1"/>
      <c r="K34" s="1"/>
    </row>
    <row r="35" spans="4:11" ht="15">
      <c r="D35" s="1"/>
      <c r="E35" s="1"/>
      <c r="F35" s="1"/>
      <c r="G35" s="1"/>
      <c r="H35" s="1"/>
      <c r="I35" s="1"/>
      <c r="J35" s="1"/>
      <c r="K35" s="1"/>
    </row>
    <row r="36" spans="4:11" ht="15">
      <c r="D36" s="1"/>
      <c r="E36" s="1"/>
      <c r="F36" s="1"/>
      <c r="G36" s="1"/>
      <c r="H36" s="1"/>
      <c r="I36" s="1"/>
      <c r="J36" s="1"/>
      <c r="K36" s="1"/>
    </row>
    <row r="37" spans="4:11" ht="15"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sheetProtection/>
  <mergeCells count="4">
    <mergeCell ref="E8:N8"/>
    <mergeCell ref="G2:O2"/>
    <mergeCell ref="G3:O4"/>
    <mergeCell ref="G5:O6"/>
  </mergeCells>
  <printOptions/>
  <pageMargins left="0.7" right="0.7" top="0.75" bottom="0.75" header="0.3" footer="0.3"/>
  <pageSetup horizontalDpi="600" verticalDpi="600" orientation="landscape" paperSize="9" r:id="rId1"/>
  <headerFooter>
    <oddHeader>&amp;C&amp;"Goudy Old Style,Normal"&amp;20Catégorie Combinés Initiés&amp;R&amp;"Goudy Old Style,Normal"&amp;20UFOLEP
2015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J100" sqref="J100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remplir'!A27</f>
        <v>CI18</v>
      </c>
      <c r="B2" t="str">
        <f>'Fichier à remplir'!B27</f>
        <v>GR HENINOISE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>
        <v>1</v>
      </c>
      <c r="F5" s="30"/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>
        <v>1</v>
      </c>
      <c r="F6" s="33"/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>
        <v>1</v>
      </c>
      <c r="E7" s="36"/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>
        <v>1</v>
      </c>
      <c r="F8" s="39"/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>
        <v>1</v>
      </c>
      <c r="F9" s="33"/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>
        <v>1</v>
      </c>
      <c r="F14" s="43"/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>
        <v>1</v>
      </c>
      <c r="F16" s="43"/>
      <c r="G16" s="43"/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>
        <v>1</v>
      </c>
      <c r="G18" s="43"/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3</v>
      </c>
      <c r="E26" s="48">
        <f>E5+E6+E7+E8+E9+E12+E14+E16+E18+E20</f>
        <v>6</v>
      </c>
      <c r="F26" s="48">
        <f>F5+F6+F7+F8+F9+F12+F14+F16+F18+F20</f>
        <v>1</v>
      </c>
      <c r="G26" s="48">
        <f>G5+G6+G7+G8+G9+G12+G14+G16+G18+G20</f>
        <v>0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9</v>
      </c>
      <c r="E27" s="145"/>
    </row>
    <row r="28" spans="3:6" ht="15">
      <c r="C28" t="s">
        <v>52</v>
      </c>
      <c r="E28" s="146">
        <f>E26+F26</f>
        <v>7</v>
      </c>
      <c r="F28" s="147"/>
    </row>
    <row r="29" spans="3:8" ht="15">
      <c r="C29" t="s">
        <v>51</v>
      </c>
      <c r="F29" s="135">
        <f>F26+G26+H26</f>
        <v>1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Or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CI18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>
        <v>1</v>
      </c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>
        <v>1</v>
      </c>
      <c r="G36" s="33"/>
      <c r="H36" s="34"/>
    </row>
    <row r="37" spans="1:8" ht="15">
      <c r="A37" s="133"/>
      <c r="B37" s="149" t="s">
        <v>10</v>
      </c>
      <c r="C37" s="15" t="s">
        <v>14</v>
      </c>
      <c r="D37" s="35">
        <v>1</v>
      </c>
      <c r="E37" s="36"/>
      <c r="F37" s="36"/>
      <c r="G37" s="36"/>
      <c r="H37" s="37"/>
    </row>
    <row r="38" spans="1:8" ht="15.75" thickBot="1">
      <c r="A38" s="133"/>
      <c r="B38" s="150"/>
      <c r="C38" s="60" t="s">
        <v>15</v>
      </c>
      <c r="D38" s="32">
        <v>1</v>
      </c>
      <c r="E38" s="33"/>
      <c r="F38" s="33"/>
      <c r="G38" s="33"/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3</v>
      </c>
      <c r="E41" s="47">
        <f>E35+E36+E37+E38+E39</f>
        <v>0</v>
      </c>
      <c r="F41" s="47">
        <f>F35+F36+F37+F38+F39</f>
        <v>2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3</v>
      </c>
      <c r="E42" s="145"/>
    </row>
    <row r="43" spans="3:6" ht="15">
      <c r="C43" t="s">
        <v>52</v>
      </c>
      <c r="E43" s="146">
        <f>E41+F41</f>
        <v>2</v>
      </c>
      <c r="F43" s="147"/>
    </row>
    <row r="44" spans="3:8" ht="15">
      <c r="C44" t="s">
        <v>51</v>
      </c>
      <c r="F44" s="135">
        <f>F41+G41+H41</f>
        <v>2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Or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CI18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>
        <v>1</v>
      </c>
      <c r="F50" s="30"/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>
        <v>1</v>
      </c>
      <c r="F51" s="33"/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>
        <v>1</v>
      </c>
      <c r="F52" s="36"/>
      <c r="G52" s="36"/>
      <c r="H52" s="37"/>
    </row>
    <row r="53" spans="1:8" ht="15.75" thickBot="1">
      <c r="A53" s="133"/>
      <c r="B53" s="150"/>
      <c r="C53" s="60" t="s">
        <v>15</v>
      </c>
      <c r="D53" s="32"/>
      <c r="E53" s="33">
        <v>1</v>
      </c>
      <c r="F53" s="33"/>
      <c r="G53" s="33"/>
      <c r="H53" s="34"/>
    </row>
    <row r="54" spans="1:8" ht="15.75" thickBot="1">
      <c r="A54" s="134"/>
      <c r="B54" s="151" t="s">
        <v>83</v>
      </c>
      <c r="C54" s="152"/>
      <c r="D54" s="65">
        <v>1</v>
      </c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1</v>
      </c>
      <c r="E56" s="47">
        <f>E50+E51+E52+E53+E54</f>
        <v>4</v>
      </c>
      <c r="F56" s="47">
        <f>F50+F51+F52+F53+F54</f>
        <v>0</v>
      </c>
      <c r="G56" s="47">
        <f>G50+G51+G52+G53+G54</f>
        <v>0</v>
      </c>
      <c r="H56" s="47">
        <f>H50+H51+H52+H53+H54</f>
        <v>0</v>
      </c>
    </row>
    <row r="57" spans="3:5" ht="15">
      <c r="C57" t="s">
        <v>50</v>
      </c>
      <c r="D57" s="144">
        <f>D56+E56</f>
        <v>5</v>
      </c>
      <c r="E57" s="145"/>
    </row>
    <row r="58" spans="3:6" ht="15">
      <c r="C58" t="s">
        <v>52</v>
      </c>
      <c r="E58" s="146">
        <f>E56+F56</f>
        <v>4</v>
      </c>
      <c r="F58" s="147"/>
    </row>
    <row r="59" spans="3:8" ht="15">
      <c r="C59" t="s">
        <v>51</v>
      </c>
      <c r="F59" s="135">
        <f>F56+G56+H56</f>
        <v>0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Or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CI18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/>
      <c r="G65" s="30">
        <v>1</v>
      </c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>
        <v>1</v>
      </c>
      <c r="G66" s="33"/>
      <c r="H66" s="34"/>
    </row>
    <row r="67" spans="1:8" ht="15">
      <c r="A67" s="133"/>
      <c r="B67" s="149" t="s">
        <v>10</v>
      </c>
      <c r="C67" s="15" t="s">
        <v>14</v>
      </c>
      <c r="D67" s="35"/>
      <c r="E67" s="36"/>
      <c r="F67" s="36">
        <v>1</v>
      </c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/>
      <c r="F68" s="33">
        <v>1</v>
      </c>
      <c r="G68" s="33"/>
      <c r="H68" s="34"/>
    </row>
    <row r="69" spans="1:8" ht="15.75" thickBot="1">
      <c r="A69" s="134"/>
      <c r="B69" s="151" t="s">
        <v>83</v>
      </c>
      <c r="C69" s="152"/>
      <c r="D69" s="65"/>
      <c r="E69" s="66">
        <v>1</v>
      </c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0</v>
      </c>
      <c r="E71" s="47">
        <f>E65+E66+E67+E68+E69</f>
        <v>1</v>
      </c>
      <c r="F71" s="47">
        <f>F65+F66+F67+F68+F69</f>
        <v>3</v>
      </c>
      <c r="G71" s="47">
        <f>G65+G66+G67+G68+G69</f>
        <v>1</v>
      </c>
      <c r="H71" s="47">
        <f>H65+H66+H67+H68+H69</f>
        <v>0</v>
      </c>
    </row>
    <row r="72" spans="3:5" ht="15">
      <c r="C72" t="s">
        <v>50</v>
      </c>
      <c r="D72" s="144">
        <f>D71+E71</f>
        <v>1</v>
      </c>
      <c r="E72" s="145"/>
    </row>
    <row r="73" spans="3:6" ht="15">
      <c r="C73" t="s">
        <v>52</v>
      </c>
      <c r="E73" s="146">
        <f>E71+F71</f>
        <v>4</v>
      </c>
      <c r="F73" s="147"/>
    </row>
    <row r="74" spans="3:8" ht="15">
      <c r="C74" t="s">
        <v>51</v>
      </c>
      <c r="F74" s="135">
        <f>F71+G71+H71</f>
        <v>4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Argent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CI18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>
        <v>1</v>
      </c>
      <c r="G80" s="30"/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>
        <v>1</v>
      </c>
      <c r="G81" s="33"/>
      <c r="H81" s="34"/>
    </row>
    <row r="82" spans="1:8" ht="15">
      <c r="A82" s="133"/>
      <c r="B82" s="149" t="s">
        <v>10</v>
      </c>
      <c r="C82" s="15" t="s">
        <v>14</v>
      </c>
      <c r="D82" s="35"/>
      <c r="E82" s="36">
        <v>1</v>
      </c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>
        <v>1</v>
      </c>
      <c r="E83" s="33"/>
      <c r="F83" s="33"/>
      <c r="G83" s="33"/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2</v>
      </c>
      <c r="E86" s="47">
        <f>E80+E81+E82+E83+E84</f>
        <v>1</v>
      </c>
      <c r="F86" s="47">
        <f>F80+F81+F82+F83+F84</f>
        <v>2</v>
      </c>
      <c r="G86" s="47">
        <f>G80+G81+G82+G83+G84</f>
        <v>0</v>
      </c>
      <c r="H86" s="47">
        <f>H80+H81+H82+H83+H84</f>
        <v>0</v>
      </c>
    </row>
    <row r="87" spans="3:5" ht="15">
      <c r="C87" t="s">
        <v>50</v>
      </c>
      <c r="D87" s="144">
        <f>D86+E86</f>
        <v>3</v>
      </c>
      <c r="E87" s="145"/>
    </row>
    <row r="88" spans="3:6" ht="15">
      <c r="C88" t="s">
        <v>52</v>
      </c>
      <c r="E88" s="146">
        <f>E86+F86</f>
        <v>3</v>
      </c>
      <c r="F88" s="147"/>
    </row>
    <row r="89" spans="3:8" ht="15">
      <c r="C89" t="s">
        <v>51</v>
      </c>
      <c r="F89" s="135">
        <f>F86+G86+H86</f>
        <v>2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Or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CI18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>
        <v>1</v>
      </c>
      <c r="F95" s="30"/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>
        <v>1</v>
      </c>
      <c r="F96" s="33"/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>
        <v>1</v>
      </c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>
        <v>1</v>
      </c>
      <c r="E98" s="33"/>
      <c r="F98" s="33"/>
      <c r="G98" s="33"/>
      <c r="H98" s="34"/>
    </row>
    <row r="99" spans="1:8" ht="15.75" thickBot="1">
      <c r="A99" s="134"/>
      <c r="B99" s="151" t="s">
        <v>83</v>
      </c>
      <c r="C99" s="152"/>
      <c r="D99" s="65">
        <v>1</v>
      </c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2</v>
      </c>
      <c r="E101" s="47">
        <f>E95+E96+E97+E98+E99</f>
        <v>3</v>
      </c>
      <c r="F101" s="47">
        <f>F95+F96+F97+F98+F99</f>
        <v>0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5</v>
      </c>
      <c r="E102" s="145"/>
    </row>
    <row r="103" spans="3:6" ht="15">
      <c r="C103" t="s">
        <v>52</v>
      </c>
      <c r="E103" s="146">
        <f>E101+F101</f>
        <v>3</v>
      </c>
      <c r="F103" s="147"/>
    </row>
    <row r="104" spans="3:8" ht="15">
      <c r="C104" t="s">
        <v>51</v>
      </c>
      <c r="F104" s="135">
        <f>F101+G101+H101</f>
        <v>0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Or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CI18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CI18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CI18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M76" sqref="M76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remplir'!A28</f>
        <v>CI19</v>
      </c>
      <c r="B2" t="str">
        <f>'Fichier à remplir'!B28</f>
        <v>LEFOREST_Petit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/>
      <c r="F5" s="30">
        <v>1</v>
      </c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/>
      <c r="F6" s="33">
        <v>1</v>
      </c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/>
      <c r="F7" s="36">
        <v>1</v>
      </c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>
        <v>1</v>
      </c>
      <c r="F8" s="39"/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/>
      <c r="F9" s="33">
        <v>1</v>
      </c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>
        <v>1</v>
      </c>
      <c r="E14" s="43"/>
      <c r="F14" s="43"/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/>
      <c r="F16" s="43"/>
      <c r="G16" s="43"/>
      <c r="H16" s="44">
        <v>1</v>
      </c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>
        <v>1</v>
      </c>
      <c r="G18" s="43"/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3</v>
      </c>
      <c r="E26" s="48">
        <f>E5+E6+E7+E8+E9+E12+E14+E16+E18+E20</f>
        <v>1</v>
      </c>
      <c r="F26" s="48">
        <f>F5+F6+F7+F8+F9+F12+F14+F16+F18+F20</f>
        <v>5</v>
      </c>
      <c r="G26" s="48">
        <f>G5+G6+G7+G8+G9+G12+G14+G16+G18+G20</f>
        <v>0</v>
      </c>
      <c r="H26" s="49">
        <f>H5+H6+H7+H8+H9+H12+H14+H16+H18+H20+H21+H22+H23+H24</f>
        <v>1</v>
      </c>
    </row>
    <row r="27" spans="3:5" ht="15">
      <c r="C27" t="s">
        <v>50</v>
      </c>
      <c r="D27" s="144">
        <f>D26+E26</f>
        <v>4</v>
      </c>
      <c r="E27" s="145"/>
    </row>
    <row r="28" spans="3:6" ht="15">
      <c r="C28" t="s">
        <v>52</v>
      </c>
      <c r="E28" s="146">
        <f>E26+F26</f>
        <v>6</v>
      </c>
      <c r="F28" s="147"/>
    </row>
    <row r="29" spans="3:8" ht="15">
      <c r="C29" t="s">
        <v>51</v>
      </c>
      <c r="F29" s="135">
        <f>F26+G26+H26</f>
        <v>6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Argent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CI19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>
        <v>1</v>
      </c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>
        <v>1</v>
      </c>
      <c r="G36" s="33"/>
      <c r="H36" s="34"/>
    </row>
    <row r="37" spans="1:8" ht="15">
      <c r="A37" s="133"/>
      <c r="B37" s="149" t="s">
        <v>10</v>
      </c>
      <c r="C37" s="15" t="s">
        <v>14</v>
      </c>
      <c r="D37" s="35"/>
      <c r="E37" s="36">
        <v>1</v>
      </c>
      <c r="F37" s="36"/>
      <c r="G37" s="36"/>
      <c r="H37" s="37"/>
    </row>
    <row r="38" spans="1:8" ht="15.75" thickBot="1">
      <c r="A38" s="133"/>
      <c r="B38" s="150"/>
      <c r="C38" s="60" t="s">
        <v>15</v>
      </c>
      <c r="D38" s="32">
        <v>1</v>
      </c>
      <c r="E38" s="33"/>
      <c r="F38" s="33"/>
      <c r="G38" s="33"/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2</v>
      </c>
      <c r="E41" s="47">
        <f>E35+E36+E37+E38+E39</f>
        <v>1</v>
      </c>
      <c r="F41" s="47">
        <f>F35+F36+F37+F38+F39</f>
        <v>2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3</v>
      </c>
      <c r="E42" s="145"/>
    </row>
    <row r="43" spans="3:6" ht="15">
      <c r="C43" t="s">
        <v>52</v>
      </c>
      <c r="E43" s="146">
        <f>E41+F41</f>
        <v>3</v>
      </c>
      <c r="F43" s="147"/>
    </row>
    <row r="44" spans="3:8" ht="15">
      <c r="C44" t="s">
        <v>51</v>
      </c>
      <c r="F44" s="135">
        <f>F41+G41+H41</f>
        <v>2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Or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CI19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/>
      <c r="G50" s="30">
        <v>1</v>
      </c>
      <c r="H50" s="31"/>
    </row>
    <row r="51" spans="1:8" ht="15.75" thickBot="1">
      <c r="A51" s="133"/>
      <c r="B51" s="129"/>
      <c r="C51" s="17" t="s">
        <v>13</v>
      </c>
      <c r="D51" s="32"/>
      <c r="E51" s="33"/>
      <c r="F51" s="33"/>
      <c r="G51" s="33">
        <v>1</v>
      </c>
      <c r="H51" s="34"/>
    </row>
    <row r="52" spans="1:8" ht="15">
      <c r="A52" s="133"/>
      <c r="B52" s="149" t="s">
        <v>10</v>
      </c>
      <c r="C52" s="15" t="s">
        <v>14</v>
      </c>
      <c r="D52" s="35"/>
      <c r="E52" s="36"/>
      <c r="F52" s="36">
        <v>1</v>
      </c>
      <c r="G52" s="36"/>
      <c r="H52" s="37"/>
    </row>
    <row r="53" spans="1:8" ht="15.75" thickBot="1">
      <c r="A53" s="133"/>
      <c r="B53" s="150"/>
      <c r="C53" s="60" t="s">
        <v>15</v>
      </c>
      <c r="D53" s="32"/>
      <c r="E53" s="33"/>
      <c r="F53" s="33"/>
      <c r="G53" s="33">
        <v>1</v>
      </c>
      <c r="H53" s="34"/>
    </row>
    <row r="54" spans="1:8" ht="15.75" thickBot="1">
      <c r="A54" s="134"/>
      <c r="B54" s="151" t="s">
        <v>83</v>
      </c>
      <c r="C54" s="152"/>
      <c r="D54" s="65"/>
      <c r="E54" s="66">
        <v>1</v>
      </c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0</v>
      </c>
      <c r="E56" s="47">
        <f>E50+E51+E52+E53+E54</f>
        <v>1</v>
      </c>
      <c r="F56" s="47">
        <f>F50+F51+F52+F53+F54</f>
        <v>1</v>
      </c>
      <c r="G56" s="47">
        <f>G50+G51+G52+G53+G54</f>
        <v>3</v>
      </c>
      <c r="H56" s="47">
        <f>H50+H51+H52+H53+H54</f>
        <v>0</v>
      </c>
    </row>
    <row r="57" spans="3:5" ht="15">
      <c r="C57" t="s">
        <v>50</v>
      </c>
      <c r="D57" s="144">
        <f>D56+E56</f>
        <v>1</v>
      </c>
      <c r="E57" s="145"/>
    </row>
    <row r="58" spans="3:6" ht="15">
      <c r="C58" t="s">
        <v>52</v>
      </c>
      <c r="E58" s="146">
        <f>E56+F56</f>
        <v>2</v>
      </c>
      <c r="F58" s="147"/>
    </row>
    <row r="59" spans="3:8" ht="15">
      <c r="C59" t="s">
        <v>51</v>
      </c>
      <c r="F59" s="135">
        <f>F56+G56+H56</f>
        <v>4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Bronze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CI19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>
        <v>1</v>
      </c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>
        <v>1</v>
      </c>
      <c r="F66" s="33"/>
      <c r="G66" s="33"/>
      <c r="H66" s="34"/>
    </row>
    <row r="67" spans="1:8" ht="15">
      <c r="A67" s="133"/>
      <c r="B67" s="149" t="s">
        <v>10</v>
      </c>
      <c r="C67" s="15" t="s">
        <v>14</v>
      </c>
      <c r="D67" s="35"/>
      <c r="E67" s="36">
        <v>1</v>
      </c>
      <c r="F67" s="36"/>
      <c r="G67" s="36"/>
      <c r="H67" s="37"/>
    </row>
    <row r="68" spans="1:8" ht="15.75" thickBot="1">
      <c r="A68" s="133"/>
      <c r="B68" s="150"/>
      <c r="C68" s="60" t="s">
        <v>15</v>
      </c>
      <c r="D68" s="32">
        <v>1</v>
      </c>
      <c r="E68" s="33"/>
      <c r="F68" s="33"/>
      <c r="G68" s="33"/>
      <c r="H68" s="34"/>
    </row>
    <row r="69" spans="1:8" ht="15.75" thickBot="1">
      <c r="A69" s="134"/>
      <c r="B69" s="151" t="s">
        <v>83</v>
      </c>
      <c r="C69" s="152"/>
      <c r="D69" s="65">
        <v>1</v>
      </c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2</v>
      </c>
      <c r="E71" s="47">
        <f>E65+E66+E67+E68+E69</f>
        <v>2</v>
      </c>
      <c r="F71" s="47">
        <f>F65+F66+F67+F68+F69</f>
        <v>1</v>
      </c>
      <c r="G71" s="47">
        <f>G65+G66+G67+G68+G69</f>
        <v>0</v>
      </c>
      <c r="H71" s="47">
        <f>H65+H66+H67+H68+H69</f>
        <v>0</v>
      </c>
    </row>
    <row r="72" spans="3:5" ht="15">
      <c r="C72" t="s">
        <v>50</v>
      </c>
      <c r="D72" s="144">
        <f>D71+E71</f>
        <v>4</v>
      </c>
      <c r="E72" s="145"/>
    </row>
    <row r="73" spans="3:6" ht="15">
      <c r="C73" t="s">
        <v>52</v>
      </c>
      <c r="E73" s="146">
        <f>E71+F71</f>
        <v>3</v>
      </c>
      <c r="F73" s="147"/>
    </row>
    <row r="74" spans="3:8" ht="15">
      <c r="C74" t="s">
        <v>51</v>
      </c>
      <c r="F74" s="135">
        <f>F71+G71+H71</f>
        <v>1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Or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CI19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/>
      <c r="G80" s="30">
        <v>1</v>
      </c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/>
      <c r="G81" s="33">
        <v>1</v>
      </c>
      <c r="H81" s="34"/>
    </row>
    <row r="82" spans="1:8" ht="15">
      <c r="A82" s="133"/>
      <c r="B82" s="149" t="s">
        <v>10</v>
      </c>
      <c r="C82" s="15" t="s">
        <v>14</v>
      </c>
      <c r="D82" s="35">
        <v>1</v>
      </c>
      <c r="E82" s="36"/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/>
      <c r="F83" s="33">
        <v>1</v>
      </c>
      <c r="G83" s="33"/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2</v>
      </c>
      <c r="E86" s="47">
        <f>E80+E81+E82+E83+E84</f>
        <v>0</v>
      </c>
      <c r="F86" s="47">
        <f>F80+F81+F82+F83+F84</f>
        <v>1</v>
      </c>
      <c r="G86" s="47">
        <f>G80+G81+G82+G83+G84</f>
        <v>2</v>
      </c>
      <c r="H86" s="47">
        <f>H80+H81+H82+H83+H84</f>
        <v>0</v>
      </c>
    </row>
    <row r="87" spans="3:5" ht="15">
      <c r="C87" t="s">
        <v>50</v>
      </c>
      <c r="D87" s="144">
        <f>D86+E86</f>
        <v>2</v>
      </c>
      <c r="E87" s="145"/>
    </row>
    <row r="88" spans="3:6" ht="15">
      <c r="C88" t="s">
        <v>52</v>
      </c>
      <c r="E88" s="146">
        <f>E86+F86</f>
        <v>1</v>
      </c>
      <c r="F88" s="147"/>
    </row>
    <row r="89" spans="3:8" ht="15">
      <c r="C89" t="s">
        <v>51</v>
      </c>
      <c r="F89" s="135">
        <f>F86+G86+H86</f>
        <v>3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Bronze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CI19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/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/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/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/>
      <c r="G98" s="33"/>
      <c r="H98" s="34"/>
    </row>
    <row r="99" spans="1:8" ht="15.75" thickBot="1">
      <c r="A99" s="134"/>
      <c r="B99" s="151" t="s">
        <v>83</v>
      </c>
      <c r="C99" s="152"/>
      <c r="D99" s="65"/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0</v>
      </c>
      <c r="E101" s="47">
        <f>E95+E96+E97+E98+E99</f>
        <v>0</v>
      </c>
      <c r="F101" s="47">
        <f>F95+F96+F97+F98+F99</f>
        <v>0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0</v>
      </c>
      <c r="E102" s="145"/>
    </row>
    <row r="103" spans="3:6" ht="15">
      <c r="C103" t="s">
        <v>52</v>
      </c>
      <c r="E103" s="146">
        <f>E101+F101</f>
        <v>0</v>
      </c>
      <c r="F103" s="147"/>
    </row>
    <row r="104" spans="3:8" ht="15">
      <c r="C104" t="s">
        <v>51</v>
      </c>
      <c r="F104" s="135">
        <f>F101+G101+H101</f>
        <v>0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 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CI19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CI19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CI19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J94" sqref="J94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remplir'!A29</f>
        <v>CI21</v>
      </c>
      <c r="B2" t="s">
        <v>153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/>
      <c r="F5" s="30"/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/>
      <c r="F6" s="33"/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/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/>
      <c r="F8" s="39"/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/>
      <c r="F9" s="33"/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/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/>
      <c r="F14" s="43"/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/>
      <c r="F16" s="43"/>
      <c r="G16" s="43"/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/>
      <c r="G18" s="43"/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/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0</v>
      </c>
      <c r="E26" s="48">
        <f>E5+E6+E7+E8+E9+E12+E14+E16+E18+E20</f>
        <v>0</v>
      </c>
      <c r="F26" s="48">
        <f>F5+F6+F7+F8+F9+F12+F14+F16+F18+F20</f>
        <v>0</v>
      </c>
      <c r="G26" s="48">
        <f>G5+G6+G7+G8+G9+G12+G14+G16+G18+G20</f>
        <v>0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0</v>
      </c>
      <c r="E27" s="145"/>
    </row>
    <row r="28" spans="3:6" ht="15">
      <c r="C28" t="s">
        <v>52</v>
      </c>
      <c r="E28" s="146">
        <f>E26+F26</f>
        <v>0</v>
      </c>
      <c r="F28" s="147"/>
    </row>
    <row r="29" spans="3:8" ht="15">
      <c r="C29" t="s">
        <v>51</v>
      </c>
      <c r="F29" s="135">
        <f>F26+G26+H26</f>
        <v>0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 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CI21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>
        <v>1</v>
      </c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>
        <v>1</v>
      </c>
      <c r="G36" s="33"/>
      <c r="H36" s="34"/>
    </row>
    <row r="37" spans="1:8" ht="15">
      <c r="A37" s="133"/>
      <c r="B37" s="149" t="s">
        <v>10</v>
      </c>
      <c r="C37" s="15" t="s">
        <v>14</v>
      </c>
      <c r="D37" s="35"/>
      <c r="E37" s="36"/>
      <c r="F37" s="36">
        <v>1</v>
      </c>
      <c r="G37" s="36"/>
      <c r="H37" s="37"/>
    </row>
    <row r="38" spans="1:8" ht="15.75" thickBot="1">
      <c r="A38" s="133"/>
      <c r="B38" s="150"/>
      <c r="C38" s="60" t="s">
        <v>15</v>
      </c>
      <c r="D38" s="32"/>
      <c r="E38" s="33">
        <v>1</v>
      </c>
      <c r="F38" s="33"/>
      <c r="G38" s="33"/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1</v>
      </c>
      <c r="E41" s="47">
        <f>E35+E36+E37+E38+E39</f>
        <v>1</v>
      </c>
      <c r="F41" s="47">
        <f>F35+F36+F37+F38+F39</f>
        <v>3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2</v>
      </c>
      <c r="E42" s="145"/>
    </row>
    <row r="43" spans="3:6" ht="15">
      <c r="C43" t="s">
        <v>52</v>
      </c>
      <c r="E43" s="146">
        <f>E41+F41</f>
        <v>4</v>
      </c>
      <c r="F43" s="147"/>
    </row>
    <row r="44" spans="3:8" ht="15">
      <c r="C44" t="s">
        <v>51</v>
      </c>
      <c r="F44" s="135">
        <f>F41+G41+H41</f>
        <v>3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Argent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CI21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/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/>
      <c r="F51" s="33"/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/>
      <c r="F52" s="36"/>
      <c r="G52" s="36"/>
      <c r="H52" s="37"/>
    </row>
    <row r="53" spans="1:8" ht="15.75" thickBot="1">
      <c r="A53" s="133"/>
      <c r="B53" s="150"/>
      <c r="C53" s="60" t="s">
        <v>15</v>
      </c>
      <c r="D53" s="32"/>
      <c r="E53" s="33"/>
      <c r="F53" s="33"/>
      <c r="G53" s="33"/>
      <c r="H53" s="34"/>
    </row>
    <row r="54" spans="1:8" ht="15.75" thickBot="1">
      <c r="A54" s="134"/>
      <c r="B54" s="151" t="s">
        <v>83</v>
      </c>
      <c r="C54" s="152"/>
      <c r="D54" s="65"/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0</v>
      </c>
      <c r="E56" s="47">
        <f>E50+E51+E52+E53+E54</f>
        <v>0</v>
      </c>
      <c r="F56" s="47">
        <f>F50+F51+F52+F53+F54</f>
        <v>0</v>
      </c>
      <c r="G56" s="47">
        <f>G50+G51+G52+G53+G54</f>
        <v>0</v>
      </c>
      <c r="H56" s="47">
        <f>H50+H51+H52+H53+H54</f>
        <v>0</v>
      </c>
    </row>
    <row r="57" spans="3:5" ht="15">
      <c r="C57" t="s">
        <v>50</v>
      </c>
      <c r="D57" s="144">
        <f>D56+E56</f>
        <v>0</v>
      </c>
      <c r="E57" s="145"/>
    </row>
    <row r="58" spans="3:6" ht="15">
      <c r="C58" t="s">
        <v>52</v>
      </c>
      <c r="E58" s="146">
        <f>E56+F56</f>
        <v>0</v>
      </c>
      <c r="F58" s="147"/>
    </row>
    <row r="59" spans="3:8" ht="15">
      <c r="C59" t="s">
        <v>51</v>
      </c>
      <c r="F59" s="135">
        <f>F56+G56+H56</f>
        <v>0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">
        <v>155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CI21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>
        <v>1</v>
      </c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/>
      <c r="G66" s="33">
        <v>1</v>
      </c>
      <c r="H66" s="34"/>
    </row>
    <row r="67" spans="1:8" ht="15">
      <c r="A67" s="133"/>
      <c r="B67" s="149" t="s">
        <v>10</v>
      </c>
      <c r="C67" s="15" t="s">
        <v>14</v>
      </c>
      <c r="D67" s="35"/>
      <c r="E67" s="36">
        <v>1</v>
      </c>
      <c r="F67" s="36"/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>
        <v>1</v>
      </c>
      <c r="F68" s="33"/>
      <c r="G68" s="33"/>
      <c r="H68" s="34"/>
    </row>
    <row r="69" spans="1:8" ht="15.75" thickBot="1">
      <c r="A69" s="134"/>
      <c r="B69" s="151" t="s">
        <v>83</v>
      </c>
      <c r="C69" s="152"/>
      <c r="D69" s="65">
        <v>1</v>
      </c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1</v>
      </c>
      <c r="E71" s="47">
        <f>E65+E66+E67+E68+E69</f>
        <v>2</v>
      </c>
      <c r="F71" s="47">
        <f>F65+F66+F67+F68+F69</f>
        <v>1</v>
      </c>
      <c r="G71" s="47">
        <f>G65+G66+G67+G68+G69</f>
        <v>1</v>
      </c>
      <c r="H71" s="47">
        <f>H65+H66+H67+H68+H69</f>
        <v>0</v>
      </c>
    </row>
    <row r="72" spans="3:5" ht="15">
      <c r="C72" t="s">
        <v>50</v>
      </c>
      <c r="D72" s="144">
        <f>D71+E71</f>
        <v>3</v>
      </c>
      <c r="E72" s="145"/>
    </row>
    <row r="73" spans="3:6" ht="15">
      <c r="C73" t="s">
        <v>52</v>
      </c>
      <c r="E73" s="146">
        <f>E71+F71</f>
        <v>3</v>
      </c>
      <c r="F73" s="147"/>
    </row>
    <row r="74" spans="3:8" ht="15">
      <c r="C74" t="s">
        <v>51</v>
      </c>
      <c r="F74" s="135">
        <f>F71+G71+H71</f>
        <v>2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Or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CI21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/>
      <c r="G80" s="30">
        <v>1</v>
      </c>
      <c r="H80" s="31"/>
    </row>
    <row r="81" spans="1:8" ht="15.75" thickBot="1">
      <c r="A81" s="133"/>
      <c r="B81" s="129"/>
      <c r="C81" s="17" t="s">
        <v>13</v>
      </c>
      <c r="D81" s="32"/>
      <c r="E81" s="33">
        <v>1</v>
      </c>
      <c r="F81" s="33"/>
      <c r="G81" s="33"/>
      <c r="H81" s="34"/>
    </row>
    <row r="82" spans="1:8" ht="15">
      <c r="A82" s="133"/>
      <c r="B82" s="149" t="s">
        <v>10</v>
      </c>
      <c r="C82" s="15" t="s">
        <v>14</v>
      </c>
      <c r="D82" s="35"/>
      <c r="E82" s="36"/>
      <c r="F82" s="36"/>
      <c r="G82" s="36">
        <v>1</v>
      </c>
      <c r="H82" s="37"/>
    </row>
    <row r="83" spans="1:8" ht="15.75" thickBot="1">
      <c r="A83" s="133"/>
      <c r="B83" s="150"/>
      <c r="C83" s="60" t="s">
        <v>15</v>
      </c>
      <c r="D83" s="32"/>
      <c r="E83" s="33"/>
      <c r="F83" s="33"/>
      <c r="G83" s="33">
        <v>1</v>
      </c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1</v>
      </c>
      <c r="E86" s="47">
        <f>E80+E81+E82+E83+E84</f>
        <v>1</v>
      </c>
      <c r="F86" s="47">
        <f>F80+F81+F82+F83+F84</f>
        <v>0</v>
      </c>
      <c r="G86" s="47">
        <f>G80+G81+G82+G83+G84</f>
        <v>3</v>
      </c>
      <c r="H86" s="47">
        <f>H80+H81+H82+H83+H84</f>
        <v>0</v>
      </c>
    </row>
    <row r="87" spans="3:5" ht="15">
      <c r="C87" t="s">
        <v>50</v>
      </c>
      <c r="D87" s="144">
        <f>D86+E86</f>
        <v>2</v>
      </c>
      <c r="E87" s="145"/>
    </row>
    <row r="88" spans="3:6" ht="15">
      <c r="C88" t="s">
        <v>52</v>
      </c>
      <c r="E88" s="146">
        <f>E86+F86</f>
        <v>1</v>
      </c>
      <c r="F88" s="147"/>
    </row>
    <row r="89" spans="3:8" ht="15">
      <c r="C89" t="s">
        <v>51</v>
      </c>
      <c r="F89" s="135">
        <f>F86+G86+H86</f>
        <v>3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Bronze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CI21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/>
      <c r="G95" s="30">
        <v>1</v>
      </c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/>
      <c r="G96" s="33">
        <v>1</v>
      </c>
      <c r="H96" s="34"/>
    </row>
    <row r="97" spans="1:8" ht="15">
      <c r="A97" s="133"/>
      <c r="B97" s="149" t="s">
        <v>10</v>
      </c>
      <c r="C97" s="15" t="s">
        <v>14</v>
      </c>
      <c r="D97" s="35"/>
      <c r="E97" s="36">
        <v>1</v>
      </c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>
        <v>1</v>
      </c>
      <c r="G98" s="33"/>
      <c r="H98" s="34"/>
    </row>
    <row r="99" spans="1:8" ht="15.75" thickBot="1">
      <c r="A99" s="134"/>
      <c r="B99" s="151" t="s">
        <v>83</v>
      </c>
      <c r="C99" s="152"/>
      <c r="D99" s="65"/>
      <c r="E99" s="66"/>
      <c r="F99" s="66">
        <v>1</v>
      </c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0</v>
      </c>
      <c r="E101" s="47">
        <f>E95+E96+E97+E98+E99</f>
        <v>1</v>
      </c>
      <c r="F101" s="47">
        <f>F95+F96+F97+F98+F99</f>
        <v>2</v>
      </c>
      <c r="G101" s="47">
        <f>G95+G96+G97+G98+G99</f>
        <v>2</v>
      </c>
      <c r="H101" s="47">
        <f>H95+H96+H97+H98+H99</f>
        <v>0</v>
      </c>
    </row>
    <row r="102" spans="3:5" ht="15">
      <c r="C102" t="s">
        <v>50</v>
      </c>
      <c r="D102" s="144">
        <f>D101+E101</f>
        <v>1</v>
      </c>
      <c r="E102" s="145"/>
    </row>
    <row r="103" spans="3:6" ht="15">
      <c r="C103" t="s">
        <v>52</v>
      </c>
      <c r="E103" s="146">
        <f>E101+F101</f>
        <v>3</v>
      </c>
      <c r="F103" s="147"/>
    </row>
    <row r="104" spans="3:8" ht="15">
      <c r="C104" t="s">
        <v>51</v>
      </c>
      <c r="F104" s="135">
        <f>F101+G101+H101</f>
        <v>4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Bronze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CI21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CI21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CI21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K95" sqref="K95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remplir'!A10</f>
        <v>CI1</v>
      </c>
      <c r="B2" t="str">
        <f>'Fichier à remplir'!B10</f>
        <v>ANNET _ Arri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/>
      <c r="F5" s="30">
        <v>1</v>
      </c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/>
      <c r="F6" s="33">
        <v>1</v>
      </c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>
        <v>1</v>
      </c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>
        <v>1</v>
      </c>
      <c r="F8" s="39"/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>
        <v>1</v>
      </c>
      <c r="F9" s="33"/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>
        <v>1</v>
      </c>
      <c r="F14" s="43"/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>
        <v>1</v>
      </c>
      <c r="F16" s="43"/>
      <c r="G16" s="43"/>
      <c r="H16" s="44"/>
      <c r="I16" s="6"/>
    </row>
    <row r="17" spans="1:9" ht="15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>
        <v>1</v>
      </c>
      <c r="G18" s="43"/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9" ht="15">
      <c r="A22" s="155"/>
      <c r="B22" s="153"/>
      <c r="C22" s="153"/>
      <c r="D22" s="157" t="s">
        <v>78</v>
      </c>
      <c r="E22" s="158"/>
      <c r="F22" s="158"/>
      <c r="G22" s="159"/>
      <c r="H22" s="62"/>
      <c r="I22" s="6"/>
    </row>
    <row r="23" spans="1:9" ht="15">
      <c r="A23" s="155"/>
      <c r="B23" s="153"/>
      <c r="C23" s="153"/>
      <c r="D23" s="157" t="s">
        <v>79</v>
      </c>
      <c r="E23" s="158"/>
      <c r="F23" s="158"/>
      <c r="G23" s="159"/>
      <c r="H23" s="62"/>
      <c r="I23" s="6"/>
    </row>
    <row r="24" spans="1:9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  <c r="I24" s="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2</v>
      </c>
      <c r="E26" s="48">
        <f>E5+E6+E7+E8+E9+E12+E14+E16+E18+E20</f>
        <v>5</v>
      </c>
      <c r="F26" s="48">
        <f>F5+F6+F7+F8+F9+F12+F14+F16+F18+F20</f>
        <v>3</v>
      </c>
      <c r="G26" s="48">
        <f>G5+G6+G7+G8+G9+G12+G14+G16+G18+G20</f>
        <v>0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7</v>
      </c>
      <c r="E27" s="145"/>
    </row>
    <row r="28" spans="3:6" ht="15">
      <c r="C28" t="s">
        <v>52</v>
      </c>
      <c r="E28" s="146">
        <f>E26+F26</f>
        <v>8</v>
      </c>
      <c r="F28" s="147"/>
    </row>
    <row r="29" spans="3:8" ht="15">
      <c r="C29" t="s">
        <v>51</v>
      </c>
      <c r="F29" s="135">
        <f>F26+G26+H26</f>
        <v>3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Argent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CI1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>
        <v>1</v>
      </c>
      <c r="F35" s="30"/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>
        <v>1</v>
      </c>
      <c r="F36" s="33"/>
      <c r="G36" s="33"/>
      <c r="H36" s="34"/>
    </row>
    <row r="37" spans="1:8" ht="15">
      <c r="A37" s="133"/>
      <c r="B37" s="149" t="s">
        <v>10</v>
      </c>
      <c r="C37" s="15" t="s">
        <v>14</v>
      </c>
      <c r="D37" s="35"/>
      <c r="E37" s="36">
        <v>1</v>
      </c>
      <c r="F37" s="36"/>
      <c r="G37" s="36"/>
      <c r="H37" s="37"/>
    </row>
    <row r="38" spans="1:8" ht="15.75" thickBot="1">
      <c r="A38" s="133"/>
      <c r="B38" s="150"/>
      <c r="C38" s="60" t="s">
        <v>15</v>
      </c>
      <c r="D38" s="32"/>
      <c r="E38" s="33">
        <v>1</v>
      </c>
      <c r="F38" s="33"/>
      <c r="G38" s="33"/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1</v>
      </c>
      <c r="E41" s="47">
        <f>E35+E36+E37+E38+E39</f>
        <v>4</v>
      </c>
      <c r="F41" s="47">
        <f>F35+F36+F37+F38+F39</f>
        <v>0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5</v>
      </c>
      <c r="E42" s="145"/>
    </row>
    <row r="43" spans="3:6" ht="15">
      <c r="C43" t="s">
        <v>52</v>
      </c>
      <c r="E43" s="146">
        <f>E41+F41</f>
        <v>4</v>
      </c>
      <c r="F43" s="147"/>
    </row>
    <row r="44" spans="3:8" ht="15">
      <c r="C44" t="s">
        <v>51</v>
      </c>
      <c r="F44" s="135">
        <f>F41+G41+H41</f>
        <v>0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Or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CI1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>
        <v>1</v>
      </c>
      <c r="F50" s="30"/>
      <c r="G50" s="30"/>
      <c r="H50" s="31"/>
    </row>
    <row r="51" spans="1:8" ht="15.75" thickBot="1">
      <c r="A51" s="133"/>
      <c r="B51" s="129"/>
      <c r="C51" s="17" t="s">
        <v>13</v>
      </c>
      <c r="D51" s="32">
        <v>1</v>
      </c>
      <c r="E51" s="33"/>
      <c r="F51" s="33"/>
      <c r="G51" s="33"/>
      <c r="H51" s="34"/>
    </row>
    <row r="52" spans="1:8" ht="15">
      <c r="A52" s="133"/>
      <c r="B52" s="149" t="s">
        <v>10</v>
      </c>
      <c r="C52" s="15" t="s">
        <v>14</v>
      </c>
      <c r="D52" s="35">
        <v>1</v>
      </c>
      <c r="E52" s="36"/>
      <c r="F52" s="36"/>
      <c r="G52" s="36"/>
      <c r="H52" s="37"/>
    </row>
    <row r="53" spans="1:8" ht="15.75" thickBot="1">
      <c r="A53" s="133"/>
      <c r="B53" s="150"/>
      <c r="C53" s="60" t="s">
        <v>15</v>
      </c>
      <c r="D53" s="32"/>
      <c r="E53" s="33"/>
      <c r="F53" s="33">
        <v>1</v>
      </c>
      <c r="G53" s="33"/>
      <c r="H53" s="34"/>
    </row>
    <row r="54" spans="1:8" ht="15.75" thickBot="1">
      <c r="A54" s="134"/>
      <c r="B54" s="151" t="s">
        <v>83</v>
      </c>
      <c r="C54" s="152"/>
      <c r="D54" s="65">
        <v>1</v>
      </c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3</v>
      </c>
      <c r="E56" s="47">
        <f>E50+E51+E52+E53+E54</f>
        <v>1</v>
      </c>
      <c r="F56" s="47">
        <f>F50+F51+F52+F53+F54</f>
        <v>1</v>
      </c>
      <c r="G56" s="47">
        <f>G50+G51+G52+G53+G54</f>
        <v>0</v>
      </c>
      <c r="H56" s="47">
        <f>H50+H51+H52+H53+H54</f>
        <v>0</v>
      </c>
    </row>
    <row r="57" spans="3:5" ht="15">
      <c r="C57" t="s">
        <v>50</v>
      </c>
      <c r="D57" s="144">
        <f>D56+E56</f>
        <v>4</v>
      </c>
      <c r="E57" s="145"/>
    </row>
    <row r="58" spans="3:6" ht="15">
      <c r="C58" t="s">
        <v>52</v>
      </c>
      <c r="E58" s="146">
        <f>E56+F56</f>
        <v>2</v>
      </c>
      <c r="F58" s="147"/>
    </row>
    <row r="59" spans="3:8" ht="15">
      <c r="C59" t="s">
        <v>51</v>
      </c>
      <c r="F59" s="135">
        <f>F56+G56+H56</f>
        <v>1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Or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CI1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>
        <v>1</v>
      </c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>
        <v>1</v>
      </c>
      <c r="G66" s="33"/>
      <c r="H66" s="34"/>
    </row>
    <row r="67" spans="1:8" ht="15">
      <c r="A67" s="133"/>
      <c r="B67" s="149" t="s">
        <v>10</v>
      </c>
      <c r="C67" s="15" t="s">
        <v>14</v>
      </c>
      <c r="D67" s="35"/>
      <c r="E67" s="36">
        <v>1</v>
      </c>
      <c r="F67" s="36"/>
      <c r="G67" s="36"/>
      <c r="H67" s="37"/>
    </row>
    <row r="68" spans="1:8" ht="15.75" thickBot="1">
      <c r="A68" s="133"/>
      <c r="B68" s="150"/>
      <c r="C68" s="60" t="s">
        <v>15</v>
      </c>
      <c r="D68" s="32">
        <v>1</v>
      </c>
      <c r="E68" s="33"/>
      <c r="F68" s="33"/>
      <c r="G68" s="33"/>
      <c r="H68" s="34"/>
    </row>
    <row r="69" spans="1:8" ht="15.75" thickBot="1">
      <c r="A69" s="134"/>
      <c r="B69" s="151" t="s">
        <v>83</v>
      </c>
      <c r="C69" s="152"/>
      <c r="D69" s="65">
        <v>1</v>
      </c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2</v>
      </c>
      <c r="E71" s="47">
        <f>E65+E66+E67+E68+E69</f>
        <v>1</v>
      </c>
      <c r="F71" s="47">
        <f>F65+F66+F67+F68+F69</f>
        <v>2</v>
      </c>
      <c r="G71" s="47">
        <f>G65+G66+G67+G68+G69</f>
        <v>0</v>
      </c>
      <c r="H71" s="47">
        <f>H65+H66+H67+H68+H69</f>
        <v>0</v>
      </c>
    </row>
    <row r="72" spans="3:5" ht="15">
      <c r="C72" t="s">
        <v>50</v>
      </c>
      <c r="D72" s="144">
        <f>D71+E71</f>
        <v>3</v>
      </c>
      <c r="E72" s="145"/>
    </row>
    <row r="73" spans="3:6" ht="15">
      <c r="C73" t="s">
        <v>52</v>
      </c>
      <c r="E73" s="146">
        <f>E71+F71</f>
        <v>3</v>
      </c>
      <c r="F73" s="147"/>
    </row>
    <row r="74" spans="3:8" ht="15">
      <c r="C74" t="s">
        <v>51</v>
      </c>
      <c r="F74" s="135">
        <f>F71+G71+H71</f>
        <v>2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Or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CI1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>
        <v>1</v>
      </c>
      <c r="F80" s="30"/>
      <c r="G80" s="30"/>
      <c r="H80" s="31"/>
    </row>
    <row r="81" spans="1:8" ht="15.75" thickBot="1">
      <c r="A81" s="133"/>
      <c r="B81" s="129"/>
      <c r="C81" s="17" t="s">
        <v>13</v>
      </c>
      <c r="D81" s="32"/>
      <c r="E81" s="33">
        <v>1</v>
      </c>
      <c r="F81" s="33"/>
      <c r="G81" s="33"/>
      <c r="H81" s="34"/>
    </row>
    <row r="82" spans="1:8" ht="15">
      <c r="A82" s="133"/>
      <c r="B82" s="149" t="s">
        <v>10</v>
      </c>
      <c r="C82" s="15" t="s">
        <v>14</v>
      </c>
      <c r="D82" s="35">
        <v>1</v>
      </c>
      <c r="E82" s="36"/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>
        <v>1</v>
      </c>
      <c r="F83" s="33"/>
      <c r="G83" s="33"/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2</v>
      </c>
      <c r="E86" s="47">
        <f>E80+E81+E82+E83+E84</f>
        <v>3</v>
      </c>
      <c r="F86" s="47">
        <f>F80+F81+F82+F83+F84</f>
        <v>0</v>
      </c>
      <c r="G86" s="47">
        <f>G80+G81+G82+G83+G84</f>
        <v>0</v>
      </c>
      <c r="H86" s="47">
        <f>H80+H81+H82+H83+H84</f>
        <v>0</v>
      </c>
    </row>
    <row r="87" spans="3:5" ht="15">
      <c r="C87" t="s">
        <v>50</v>
      </c>
      <c r="D87" s="144">
        <f>D86+E86</f>
        <v>5</v>
      </c>
      <c r="E87" s="145"/>
    </row>
    <row r="88" spans="3:6" ht="15">
      <c r="C88" t="s">
        <v>52</v>
      </c>
      <c r="E88" s="146">
        <f>E86+F86</f>
        <v>3</v>
      </c>
      <c r="F88" s="147"/>
    </row>
    <row r="89" spans="3:8" ht="15">
      <c r="C89" t="s">
        <v>51</v>
      </c>
      <c r="F89" s="135">
        <f>F86+G86+H86</f>
        <v>0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Or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CI1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>
        <v>1</v>
      </c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>
        <v>1</v>
      </c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/>
      <c r="F97" s="36">
        <v>1</v>
      </c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>
        <v>1</v>
      </c>
      <c r="G98" s="33"/>
      <c r="H98" s="34"/>
    </row>
    <row r="99" spans="1:8" ht="15.75" thickBot="1">
      <c r="A99" s="134"/>
      <c r="B99" s="151" t="s">
        <v>83</v>
      </c>
      <c r="C99" s="152"/>
      <c r="D99" s="65"/>
      <c r="E99" s="66">
        <v>1</v>
      </c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0</v>
      </c>
      <c r="E101" s="47">
        <f>E95+E96+E97+E98+E99</f>
        <v>1</v>
      </c>
      <c r="F101" s="47">
        <f>F95+F96+F97+F98+F99</f>
        <v>4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1</v>
      </c>
      <c r="E102" s="145"/>
    </row>
    <row r="103" spans="3:6" ht="15">
      <c r="C103" t="s">
        <v>52</v>
      </c>
      <c r="E103" s="146">
        <f>E101+F101</f>
        <v>5</v>
      </c>
      <c r="F103" s="147"/>
    </row>
    <row r="104" spans="3:8" ht="15">
      <c r="C104" t="s">
        <v>51</v>
      </c>
      <c r="F104" s="135">
        <f>F101+G101+H101</f>
        <v>4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Argent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CI1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CI1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CI1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D147:E147"/>
    <mergeCell ref="E148:F148"/>
    <mergeCell ref="F149:H149"/>
    <mergeCell ref="A139:B139"/>
    <mergeCell ref="A140:A144"/>
    <mergeCell ref="B140:B141"/>
    <mergeCell ref="B142:B143"/>
    <mergeCell ref="B144:C144"/>
    <mergeCell ref="A146:C146"/>
    <mergeCell ref="A138:F138"/>
    <mergeCell ref="A124:B124"/>
    <mergeCell ref="A125:A129"/>
    <mergeCell ref="B125:B126"/>
    <mergeCell ref="B127:B128"/>
    <mergeCell ref="B129:C129"/>
    <mergeCell ref="A131:C131"/>
    <mergeCell ref="D132:E132"/>
    <mergeCell ref="E133:F133"/>
    <mergeCell ref="F134:H134"/>
    <mergeCell ref="A123:F123"/>
    <mergeCell ref="A109:B109"/>
    <mergeCell ref="A110:A114"/>
    <mergeCell ref="B110:B111"/>
    <mergeCell ref="B112:B113"/>
    <mergeCell ref="B114:C114"/>
    <mergeCell ref="A116:C116"/>
    <mergeCell ref="D117:E117"/>
    <mergeCell ref="E118:F118"/>
    <mergeCell ref="F119:H119"/>
    <mergeCell ref="A108:F108"/>
    <mergeCell ref="A94:B94"/>
    <mergeCell ref="A95:A99"/>
    <mergeCell ref="B95:B96"/>
    <mergeCell ref="B97:B98"/>
    <mergeCell ref="B99:C99"/>
    <mergeCell ref="A101:C101"/>
    <mergeCell ref="D102:E102"/>
    <mergeCell ref="E103:F103"/>
    <mergeCell ref="F104:H104"/>
    <mergeCell ref="A93:F93"/>
    <mergeCell ref="A79:B79"/>
    <mergeCell ref="A80:A84"/>
    <mergeCell ref="B80:B81"/>
    <mergeCell ref="B82:B83"/>
    <mergeCell ref="B84:C84"/>
    <mergeCell ref="A86:C86"/>
    <mergeCell ref="D87:E87"/>
    <mergeCell ref="E88:F88"/>
    <mergeCell ref="F89:H89"/>
    <mergeCell ref="A78:F78"/>
    <mergeCell ref="A64:B64"/>
    <mergeCell ref="A65:A69"/>
    <mergeCell ref="B65:B66"/>
    <mergeCell ref="B67:B68"/>
    <mergeCell ref="B69:C69"/>
    <mergeCell ref="A71:C71"/>
    <mergeCell ref="D72:E72"/>
    <mergeCell ref="E73:F73"/>
    <mergeCell ref="F74:H74"/>
    <mergeCell ref="A63:F63"/>
    <mergeCell ref="A49:B49"/>
    <mergeCell ref="A50:A54"/>
    <mergeCell ref="B50:B51"/>
    <mergeCell ref="B52:B53"/>
    <mergeCell ref="B54:C54"/>
    <mergeCell ref="A56:C56"/>
    <mergeCell ref="D57:E57"/>
    <mergeCell ref="E58:F58"/>
    <mergeCell ref="F59:H59"/>
    <mergeCell ref="A48:F48"/>
    <mergeCell ref="A34:B34"/>
    <mergeCell ref="A35:A39"/>
    <mergeCell ref="B35:B36"/>
    <mergeCell ref="A41:C41"/>
    <mergeCell ref="D42:E42"/>
    <mergeCell ref="E43:F43"/>
    <mergeCell ref="F44:H44"/>
    <mergeCell ref="A33:F33"/>
    <mergeCell ref="B37:B38"/>
    <mergeCell ref="B39:C39"/>
    <mergeCell ref="A3:H3"/>
    <mergeCell ref="C21:C24"/>
    <mergeCell ref="B19:B24"/>
    <mergeCell ref="A11:A24"/>
    <mergeCell ref="D22:G22"/>
    <mergeCell ref="D23:G23"/>
    <mergeCell ref="D24:G24"/>
    <mergeCell ref="F29:H29"/>
    <mergeCell ref="C11:C12"/>
    <mergeCell ref="C13:C14"/>
    <mergeCell ref="C15:C16"/>
    <mergeCell ref="C17:C18"/>
    <mergeCell ref="C19:C20"/>
    <mergeCell ref="D21:G21"/>
    <mergeCell ref="A26:C26"/>
    <mergeCell ref="D27:E27"/>
    <mergeCell ref="E28:F28"/>
    <mergeCell ref="B11:B14"/>
    <mergeCell ref="B15:B18"/>
    <mergeCell ref="A4:B4"/>
    <mergeCell ref="B5:B6"/>
    <mergeCell ref="B7:B9"/>
    <mergeCell ref="A5:A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B91" sqref="B91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remplir'!A11</f>
        <v>CI2</v>
      </c>
      <c r="B2" t="str">
        <f>'Fichier à remplir'!B11</f>
        <v>ANNET _ Hermelin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>
        <v>1</v>
      </c>
      <c r="F5" s="30"/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>
        <v>1</v>
      </c>
      <c r="F6" s="33"/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>
        <v>1</v>
      </c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>
        <v>1</v>
      </c>
      <c r="F8" s="39"/>
      <c r="G8" s="39"/>
      <c r="H8" s="40"/>
      <c r="I8" s="6"/>
    </row>
    <row r="9" spans="1:9" ht="15.75" thickBot="1">
      <c r="A9" s="134"/>
      <c r="B9" s="129"/>
      <c r="C9" s="17" t="s">
        <v>16</v>
      </c>
      <c r="D9" s="32">
        <v>1</v>
      </c>
      <c r="E9" s="33"/>
      <c r="F9" s="33"/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>
        <v>1</v>
      </c>
      <c r="E14" s="43"/>
      <c r="F14" s="43"/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/>
      <c r="F16" s="43"/>
      <c r="G16" s="43">
        <v>1</v>
      </c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>
        <v>1</v>
      </c>
      <c r="F18" s="43"/>
      <c r="G18" s="43"/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4</v>
      </c>
      <c r="E26" s="48">
        <f>E5+E6+E7+E8+E9+E12+E14+E16+E18+E20</f>
        <v>5</v>
      </c>
      <c r="F26" s="48">
        <f>F5+F6+F7+F8+F9+F12+F14+F16+F18+F20</f>
        <v>0</v>
      </c>
      <c r="G26" s="48">
        <f>G5+G6+G7+G8+G9+G12+G14+G16+G18+G20</f>
        <v>1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9</v>
      </c>
      <c r="E27" s="145"/>
    </row>
    <row r="28" spans="3:6" ht="15">
      <c r="C28" t="s">
        <v>52</v>
      </c>
      <c r="E28" s="146">
        <f>E26+F26</f>
        <v>5</v>
      </c>
      <c r="F28" s="147"/>
    </row>
    <row r="29" spans="3:8" ht="15">
      <c r="C29" t="s">
        <v>51</v>
      </c>
      <c r="F29" s="135">
        <f>F26+G26+H26</f>
        <v>1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Or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CI2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>
        <v>1</v>
      </c>
      <c r="F35" s="30"/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>
        <v>1</v>
      </c>
      <c r="F36" s="33"/>
      <c r="G36" s="33"/>
      <c r="H36" s="34"/>
    </row>
    <row r="37" spans="1:8" ht="15">
      <c r="A37" s="133"/>
      <c r="B37" s="149" t="s">
        <v>10</v>
      </c>
      <c r="C37" s="15" t="s">
        <v>14</v>
      </c>
      <c r="D37" s="35">
        <v>1</v>
      </c>
      <c r="E37" s="36"/>
      <c r="F37" s="36"/>
      <c r="G37" s="36"/>
      <c r="H37" s="37"/>
    </row>
    <row r="38" spans="1:8" ht="15.75" thickBot="1">
      <c r="A38" s="133"/>
      <c r="B38" s="150"/>
      <c r="C38" s="60" t="s">
        <v>15</v>
      </c>
      <c r="D38" s="32">
        <v>1</v>
      </c>
      <c r="E38" s="33"/>
      <c r="F38" s="33"/>
      <c r="G38" s="33"/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3</v>
      </c>
      <c r="E41" s="47">
        <f>E35+E36+E37+E38+E39</f>
        <v>2</v>
      </c>
      <c r="F41" s="47">
        <f>F35+F36+F37+F38+F39</f>
        <v>0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5</v>
      </c>
      <c r="E42" s="145"/>
    </row>
    <row r="43" spans="3:6" ht="15">
      <c r="C43" t="s">
        <v>52</v>
      </c>
      <c r="E43" s="146">
        <f>E41+F41</f>
        <v>2</v>
      </c>
      <c r="F43" s="147"/>
    </row>
    <row r="44" spans="3:8" ht="15">
      <c r="C44" t="s">
        <v>51</v>
      </c>
      <c r="F44" s="135">
        <f>F41+G41+H41</f>
        <v>0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Or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CI2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>
        <v>1</v>
      </c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>
        <v>1</v>
      </c>
      <c r="F51" s="33"/>
      <c r="G51" s="33"/>
      <c r="H51" s="34"/>
    </row>
    <row r="52" spans="1:8" ht="15">
      <c r="A52" s="133"/>
      <c r="B52" s="149" t="s">
        <v>10</v>
      </c>
      <c r="C52" s="15" t="s">
        <v>14</v>
      </c>
      <c r="D52" s="35">
        <v>1</v>
      </c>
      <c r="E52" s="36"/>
      <c r="F52" s="36"/>
      <c r="G52" s="36"/>
      <c r="H52" s="37"/>
    </row>
    <row r="53" spans="1:8" ht="15.75" thickBot="1">
      <c r="A53" s="133"/>
      <c r="B53" s="150"/>
      <c r="C53" s="60" t="s">
        <v>15</v>
      </c>
      <c r="D53" s="32"/>
      <c r="E53" s="33">
        <v>1</v>
      </c>
      <c r="F53" s="33"/>
      <c r="G53" s="33"/>
      <c r="H53" s="34"/>
    </row>
    <row r="54" spans="1:8" ht="15.75" thickBot="1">
      <c r="A54" s="134"/>
      <c r="B54" s="151" t="s">
        <v>83</v>
      </c>
      <c r="C54" s="152"/>
      <c r="D54" s="65">
        <v>1</v>
      </c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2</v>
      </c>
      <c r="E56" s="47">
        <f>E50+E51+E52+E53+E54</f>
        <v>2</v>
      </c>
      <c r="F56" s="47">
        <f>F50+F51+F52+F53+F54</f>
        <v>1</v>
      </c>
      <c r="G56" s="47">
        <f>G50+G51+G52+G53+G54</f>
        <v>0</v>
      </c>
      <c r="H56" s="47">
        <f>H50+H51+H52+H53+H54</f>
        <v>0</v>
      </c>
    </row>
    <row r="57" spans="3:5" ht="15">
      <c r="C57" t="s">
        <v>50</v>
      </c>
      <c r="D57" s="144">
        <f>D56+E56</f>
        <v>4</v>
      </c>
      <c r="E57" s="145"/>
    </row>
    <row r="58" spans="3:6" ht="15">
      <c r="C58" t="s">
        <v>52</v>
      </c>
      <c r="E58" s="146">
        <f>E56+F56</f>
        <v>3</v>
      </c>
      <c r="F58" s="147"/>
    </row>
    <row r="59" spans="3:8" ht="15">
      <c r="C59" t="s">
        <v>51</v>
      </c>
      <c r="F59" s="135">
        <f>F56+G56+H56</f>
        <v>1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Or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CI2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>
        <v>1</v>
      </c>
      <c r="F65" s="30"/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>
        <v>1</v>
      </c>
      <c r="G66" s="33"/>
      <c r="H66" s="34"/>
    </row>
    <row r="67" spans="1:8" ht="15">
      <c r="A67" s="133"/>
      <c r="B67" s="149" t="s">
        <v>10</v>
      </c>
      <c r="C67" s="15" t="s">
        <v>14</v>
      </c>
      <c r="D67" s="35">
        <v>1</v>
      </c>
      <c r="E67" s="36"/>
      <c r="F67" s="36"/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/>
      <c r="F68" s="33"/>
      <c r="G68" s="33">
        <v>1</v>
      </c>
      <c r="H68" s="34"/>
    </row>
    <row r="69" spans="1:8" ht="15.75" thickBot="1">
      <c r="A69" s="134"/>
      <c r="B69" s="151" t="s">
        <v>83</v>
      </c>
      <c r="C69" s="152"/>
      <c r="D69" s="65">
        <v>1</v>
      </c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2</v>
      </c>
      <c r="E71" s="47">
        <f>E65+E66+E67+E68+E69</f>
        <v>1</v>
      </c>
      <c r="F71" s="47">
        <f>F65+F66+F67+F68+F69</f>
        <v>1</v>
      </c>
      <c r="G71" s="47">
        <f>G65+G66+G67+G68+G69</f>
        <v>1</v>
      </c>
      <c r="H71" s="47">
        <f>H65+H66+H67+H68+H69</f>
        <v>0</v>
      </c>
    </row>
    <row r="72" spans="3:5" ht="15">
      <c r="C72" t="s">
        <v>50</v>
      </c>
      <c r="D72" s="144">
        <f>D71+E71</f>
        <v>3</v>
      </c>
      <c r="E72" s="145"/>
    </row>
    <row r="73" spans="3:6" ht="15">
      <c r="C73" t="s">
        <v>52</v>
      </c>
      <c r="E73" s="146">
        <f>E71+F71</f>
        <v>2</v>
      </c>
      <c r="F73" s="147"/>
    </row>
    <row r="74" spans="3:8" ht="15">
      <c r="C74" t="s">
        <v>51</v>
      </c>
      <c r="F74" s="135">
        <f>F71+G71+H71</f>
        <v>2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Or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CI2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/>
      <c r="G80" s="30"/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/>
      <c r="G81" s="33"/>
      <c r="H81" s="34"/>
    </row>
    <row r="82" spans="1:8" ht="15">
      <c r="A82" s="133"/>
      <c r="B82" s="149" t="s">
        <v>10</v>
      </c>
      <c r="C82" s="15" t="s">
        <v>14</v>
      </c>
      <c r="D82" s="35"/>
      <c r="E82" s="36"/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/>
      <c r="F83" s="33"/>
      <c r="G83" s="33"/>
      <c r="H83" s="34"/>
    </row>
    <row r="84" spans="1:8" ht="15.75" thickBot="1">
      <c r="A84" s="134"/>
      <c r="B84" s="151" t="s">
        <v>83</v>
      </c>
      <c r="C84" s="152"/>
      <c r="D84" s="65"/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0</v>
      </c>
      <c r="E86" s="47">
        <f>E80+E81+E82+E83+E84</f>
        <v>0</v>
      </c>
      <c r="F86" s="47">
        <f>F80+F81+F82+F83+F84</f>
        <v>0</v>
      </c>
      <c r="G86" s="47">
        <f>G80+G81+G82+G83+G84</f>
        <v>0</v>
      </c>
      <c r="H86" s="47">
        <f>H80+H81+H82+H83+H84</f>
        <v>0</v>
      </c>
    </row>
    <row r="87" spans="3:5" ht="15">
      <c r="C87" t="s">
        <v>50</v>
      </c>
      <c r="D87" s="144">
        <f>D86+E86</f>
        <v>0</v>
      </c>
      <c r="E87" s="145"/>
    </row>
    <row r="88" spans="3:6" ht="15">
      <c r="C88" t="s">
        <v>52</v>
      </c>
      <c r="E88" s="146">
        <f>E86+F86</f>
        <v>0</v>
      </c>
      <c r="F88" s="147"/>
    </row>
    <row r="89" spans="3:8" ht="15">
      <c r="C89" t="s">
        <v>51</v>
      </c>
      <c r="F89" s="135">
        <f>F86+G86+H86</f>
        <v>0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">
        <v>154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CI2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/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/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/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/>
      <c r="G98" s="33"/>
      <c r="H98" s="34"/>
    </row>
    <row r="99" spans="1:8" ht="15.75" thickBot="1">
      <c r="A99" s="134"/>
      <c r="B99" s="151" t="s">
        <v>83</v>
      </c>
      <c r="C99" s="152"/>
      <c r="D99" s="65"/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0</v>
      </c>
      <c r="E101" s="47">
        <f>E95+E96+E97+E98+E99</f>
        <v>0</v>
      </c>
      <c r="F101" s="47">
        <f>F95+F96+F97+F98+F99</f>
        <v>0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0</v>
      </c>
      <c r="E102" s="145"/>
    </row>
    <row r="103" spans="3:6" ht="15">
      <c r="C103" t="s">
        <v>52</v>
      </c>
      <c r="E103" s="146">
        <f>E101+F101</f>
        <v>0</v>
      </c>
      <c r="F103" s="147"/>
    </row>
    <row r="104" spans="3:8" ht="15">
      <c r="C104" t="s">
        <v>51</v>
      </c>
      <c r="F104" s="135">
        <f>F101+G101+H101</f>
        <v>0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 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CI2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CI2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CI2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K97" sqref="K97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remplir'!A12</f>
        <v>CI3</v>
      </c>
      <c r="B2" t="str">
        <f>'Fichier à remplir'!B12</f>
        <v>FONTENAY SOUS BOIS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/>
      <c r="F5" s="30"/>
      <c r="G5" s="30">
        <v>1</v>
      </c>
      <c r="H5" s="31"/>
      <c r="I5" s="6"/>
    </row>
    <row r="6" spans="1:9" ht="15.75" thickBot="1">
      <c r="A6" s="133"/>
      <c r="B6" s="129"/>
      <c r="C6" s="17" t="s">
        <v>13</v>
      </c>
      <c r="D6" s="32"/>
      <c r="E6" s="33"/>
      <c r="F6" s="33">
        <v>1</v>
      </c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>
        <v>1</v>
      </c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/>
      <c r="F8" s="39">
        <v>1</v>
      </c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/>
      <c r="F9" s="33">
        <v>1</v>
      </c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/>
      <c r="F14" s="43">
        <v>1</v>
      </c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/>
      <c r="F16" s="43"/>
      <c r="G16" s="43">
        <v>1</v>
      </c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/>
      <c r="G18" s="43">
        <v>1</v>
      </c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2</v>
      </c>
      <c r="E26" s="48">
        <f>E5+E6+E7+E8+E9+E12+E14+E16+E18+E20</f>
        <v>1</v>
      </c>
      <c r="F26" s="48">
        <f>F5+F6+F7+F8+F9+F12+F14+F16+F18+F20</f>
        <v>4</v>
      </c>
      <c r="G26" s="48">
        <f>G5+G6+G7+G8+G9+G12+G14+G16+G18+G20</f>
        <v>3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3</v>
      </c>
      <c r="E27" s="145"/>
    </row>
    <row r="28" spans="3:6" ht="15">
      <c r="C28" t="s">
        <v>52</v>
      </c>
      <c r="E28" s="146">
        <f>E26+F26</f>
        <v>5</v>
      </c>
      <c r="F28" s="147"/>
    </row>
    <row r="29" spans="3:8" ht="15">
      <c r="C29" t="s">
        <v>51</v>
      </c>
      <c r="F29" s="135">
        <f>F26+G26+H26</f>
        <v>7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Bronze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CI3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>
        <v>1</v>
      </c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/>
      <c r="G36" s="33">
        <v>1</v>
      </c>
      <c r="H36" s="34"/>
    </row>
    <row r="37" spans="1:8" ht="15">
      <c r="A37" s="133"/>
      <c r="B37" s="149" t="s">
        <v>10</v>
      </c>
      <c r="C37" s="15" t="s">
        <v>14</v>
      </c>
      <c r="D37" s="35"/>
      <c r="E37" s="36"/>
      <c r="F37" s="36">
        <v>1</v>
      </c>
      <c r="G37" s="36"/>
      <c r="H37" s="37"/>
    </row>
    <row r="38" spans="1:8" ht="15.75" thickBot="1">
      <c r="A38" s="133"/>
      <c r="B38" s="150"/>
      <c r="C38" s="60" t="s">
        <v>15</v>
      </c>
      <c r="D38" s="32"/>
      <c r="E38" s="33"/>
      <c r="F38" s="33"/>
      <c r="G38" s="33">
        <v>1</v>
      </c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1</v>
      </c>
      <c r="E41" s="47">
        <f>E35+E36+E37+E38+E39</f>
        <v>0</v>
      </c>
      <c r="F41" s="47">
        <f>F35+F36+F37+F38+F39</f>
        <v>2</v>
      </c>
      <c r="G41" s="47">
        <f>G35+G36+G37+G38+G39</f>
        <v>2</v>
      </c>
      <c r="H41" s="47">
        <f>H35+H36+H37+H38+H39</f>
        <v>0</v>
      </c>
    </row>
    <row r="42" spans="3:5" ht="15">
      <c r="C42" t="s">
        <v>50</v>
      </c>
      <c r="D42" s="144">
        <f>D41+E41</f>
        <v>1</v>
      </c>
      <c r="E42" s="145"/>
    </row>
    <row r="43" spans="3:6" ht="15">
      <c r="C43" t="s">
        <v>52</v>
      </c>
      <c r="E43" s="146">
        <f>E41+F41</f>
        <v>2</v>
      </c>
      <c r="F43" s="147"/>
    </row>
    <row r="44" spans="3:8" ht="15">
      <c r="C44" t="s">
        <v>51</v>
      </c>
      <c r="F44" s="135">
        <f>F41+G41+H41</f>
        <v>4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Bronze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CI3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/>
      <c r="G50" s="30">
        <v>1</v>
      </c>
      <c r="H50" s="31"/>
    </row>
    <row r="51" spans="1:8" ht="15.75" thickBot="1">
      <c r="A51" s="133"/>
      <c r="B51" s="129"/>
      <c r="C51" s="17" t="s">
        <v>13</v>
      </c>
      <c r="D51" s="32"/>
      <c r="E51" s="33"/>
      <c r="F51" s="33"/>
      <c r="G51" s="33">
        <v>1</v>
      </c>
      <c r="H51" s="34"/>
    </row>
    <row r="52" spans="1:8" ht="15">
      <c r="A52" s="133"/>
      <c r="B52" s="149" t="s">
        <v>10</v>
      </c>
      <c r="C52" s="15" t="s">
        <v>14</v>
      </c>
      <c r="D52" s="35"/>
      <c r="E52" s="36"/>
      <c r="F52" s="36"/>
      <c r="G52" s="36">
        <v>1</v>
      </c>
      <c r="H52" s="37"/>
    </row>
    <row r="53" spans="1:8" ht="15.75" thickBot="1">
      <c r="A53" s="133"/>
      <c r="B53" s="150"/>
      <c r="C53" s="60" t="s">
        <v>15</v>
      </c>
      <c r="D53" s="32"/>
      <c r="E53" s="33"/>
      <c r="F53" s="33">
        <v>1</v>
      </c>
      <c r="G53" s="33"/>
      <c r="H53" s="34"/>
    </row>
    <row r="54" spans="1:8" ht="15.75" thickBot="1">
      <c r="A54" s="134"/>
      <c r="B54" s="151" t="s">
        <v>83</v>
      </c>
      <c r="C54" s="152"/>
      <c r="D54" s="65"/>
      <c r="E54" s="66">
        <v>1</v>
      </c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0</v>
      </c>
      <c r="E56" s="47">
        <f>E50+E51+E52+E53+E54</f>
        <v>1</v>
      </c>
      <c r="F56" s="47">
        <f>F50+F51+F52+F53+F54</f>
        <v>1</v>
      </c>
      <c r="G56" s="47">
        <f>G50+G51+G52+G53+G54</f>
        <v>3</v>
      </c>
      <c r="H56" s="47">
        <f>H50+H51+H52+H53+H54</f>
        <v>0</v>
      </c>
    </row>
    <row r="57" spans="3:5" ht="15">
      <c r="C57" t="s">
        <v>50</v>
      </c>
      <c r="D57" s="144">
        <f>D56+E56</f>
        <v>1</v>
      </c>
      <c r="E57" s="145"/>
    </row>
    <row r="58" spans="3:6" ht="15">
      <c r="C58" t="s">
        <v>52</v>
      </c>
      <c r="E58" s="146">
        <f>E56+F56</f>
        <v>2</v>
      </c>
      <c r="F58" s="147"/>
    </row>
    <row r="59" spans="3:8" ht="15">
      <c r="C59" t="s">
        <v>51</v>
      </c>
      <c r="F59" s="135">
        <f>F56+G56+H56</f>
        <v>4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Bronze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CI3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/>
      <c r="G65" s="30">
        <v>1</v>
      </c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/>
      <c r="G66" s="33">
        <v>1</v>
      </c>
      <c r="H66" s="34"/>
    </row>
    <row r="67" spans="1:8" ht="15">
      <c r="A67" s="133"/>
      <c r="B67" s="149" t="s">
        <v>10</v>
      </c>
      <c r="C67" s="15" t="s">
        <v>14</v>
      </c>
      <c r="D67" s="35"/>
      <c r="E67" s="36"/>
      <c r="F67" s="36">
        <v>1</v>
      </c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/>
      <c r="F68" s="33"/>
      <c r="G68" s="33">
        <v>1</v>
      </c>
      <c r="H68" s="34"/>
    </row>
    <row r="69" spans="1:8" ht="15.75" thickBot="1">
      <c r="A69" s="134"/>
      <c r="B69" s="151" t="s">
        <v>83</v>
      </c>
      <c r="C69" s="152"/>
      <c r="D69" s="65">
        <v>1</v>
      </c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1</v>
      </c>
      <c r="E71" s="47">
        <f>E65+E66+E67+E68+E69</f>
        <v>0</v>
      </c>
      <c r="F71" s="47">
        <f>F65+F66+F67+F68+F69</f>
        <v>1</v>
      </c>
      <c r="G71" s="47">
        <f>G65+G66+G67+G68+G69</f>
        <v>3</v>
      </c>
      <c r="H71" s="47">
        <f>H65+H66+H67+H68+H69</f>
        <v>0</v>
      </c>
    </row>
    <row r="72" spans="3:5" ht="15">
      <c r="C72" t="s">
        <v>50</v>
      </c>
      <c r="D72" s="144">
        <f>D71+E71</f>
        <v>1</v>
      </c>
      <c r="E72" s="145"/>
    </row>
    <row r="73" spans="3:6" ht="15">
      <c r="C73" t="s">
        <v>52</v>
      </c>
      <c r="E73" s="146">
        <f>E71+F71</f>
        <v>1</v>
      </c>
      <c r="F73" s="147"/>
    </row>
    <row r="74" spans="3:8" ht="15">
      <c r="C74" t="s">
        <v>51</v>
      </c>
      <c r="F74" s="135">
        <f>F71+G71+H71</f>
        <v>4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Bronze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CI3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/>
      <c r="G80" s="30">
        <v>1</v>
      </c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/>
      <c r="G81" s="33"/>
      <c r="H81" s="34">
        <v>1</v>
      </c>
    </row>
    <row r="82" spans="1:8" ht="15">
      <c r="A82" s="133"/>
      <c r="B82" s="149" t="s">
        <v>10</v>
      </c>
      <c r="C82" s="15" t="s">
        <v>14</v>
      </c>
      <c r="D82" s="35"/>
      <c r="E82" s="36"/>
      <c r="F82" s="36"/>
      <c r="G82" s="36"/>
      <c r="H82" s="37">
        <v>1</v>
      </c>
    </row>
    <row r="83" spans="1:8" ht="15.75" thickBot="1">
      <c r="A83" s="133"/>
      <c r="B83" s="150"/>
      <c r="C83" s="60" t="s">
        <v>15</v>
      </c>
      <c r="D83" s="32"/>
      <c r="E83" s="33">
        <v>1</v>
      </c>
      <c r="F83" s="33"/>
      <c r="G83" s="33"/>
      <c r="H83" s="34"/>
    </row>
    <row r="84" spans="1:8" ht="15.75" thickBot="1">
      <c r="A84" s="134"/>
      <c r="B84" s="151" t="s">
        <v>83</v>
      </c>
      <c r="C84" s="152"/>
      <c r="D84" s="65"/>
      <c r="E84" s="66">
        <v>1</v>
      </c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0</v>
      </c>
      <c r="E86" s="47">
        <f>E80+E81+E82+E83+E84</f>
        <v>2</v>
      </c>
      <c r="F86" s="47">
        <f>F80+F81+F82+F83+F84</f>
        <v>0</v>
      </c>
      <c r="G86" s="47">
        <f>G80+G81+G82+G83+G84</f>
        <v>1</v>
      </c>
      <c r="H86" s="47">
        <f>H80+H81+H82+H83+H84</f>
        <v>2</v>
      </c>
    </row>
    <row r="87" spans="3:5" ht="15">
      <c r="C87" t="s">
        <v>50</v>
      </c>
      <c r="D87" s="144">
        <f>D86+E86</f>
        <v>2</v>
      </c>
      <c r="E87" s="145"/>
    </row>
    <row r="88" spans="3:6" ht="15">
      <c r="C88" t="s">
        <v>52</v>
      </c>
      <c r="E88" s="146">
        <f>E86+F86</f>
        <v>2</v>
      </c>
      <c r="F88" s="147"/>
    </row>
    <row r="89" spans="3:8" ht="15">
      <c r="C89" t="s">
        <v>51</v>
      </c>
      <c r="F89" s="135">
        <f>F86+G86+H86</f>
        <v>3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Bronze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CI3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/>
      <c r="G95" s="30">
        <v>1</v>
      </c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/>
      <c r="G96" s="33"/>
      <c r="H96" s="34">
        <v>1</v>
      </c>
    </row>
    <row r="97" spans="1:8" ht="15">
      <c r="A97" s="133"/>
      <c r="B97" s="149" t="s">
        <v>10</v>
      </c>
      <c r="C97" s="15" t="s">
        <v>14</v>
      </c>
      <c r="D97" s="35"/>
      <c r="E97" s="36">
        <v>1</v>
      </c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>
        <v>1</v>
      </c>
      <c r="G98" s="33"/>
      <c r="H98" s="34"/>
    </row>
    <row r="99" spans="1:8" ht="15.75" thickBot="1">
      <c r="A99" s="134"/>
      <c r="B99" s="151" t="s">
        <v>83</v>
      </c>
      <c r="C99" s="152"/>
      <c r="D99" s="65"/>
      <c r="E99" s="66"/>
      <c r="F99" s="66">
        <v>1</v>
      </c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0</v>
      </c>
      <c r="E101" s="47">
        <f>E95+E96+E97+E98+E99</f>
        <v>1</v>
      </c>
      <c r="F101" s="47">
        <f>F95+F96+F97+F98+F99</f>
        <v>2</v>
      </c>
      <c r="G101" s="47">
        <f>G95+G96+G97+G98+G99</f>
        <v>1</v>
      </c>
      <c r="H101" s="47">
        <f>H95+H96+H97+H98+H99</f>
        <v>1</v>
      </c>
    </row>
    <row r="102" spans="3:5" ht="15">
      <c r="C102" t="s">
        <v>50</v>
      </c>
      <c r="D102" s="144">
        <f>D101+E101</f>
        <v>1</v>
      </c>
      <c r="E102" s="145"/>
    </row>
    <row r="103" spans="3:6" ht="15">
      <c r="C103" t="s">
        <v>52</v>
      </c>
      <c r="E103" s="146">
        <f>E101+F101</f>
        <v>3</v>
      </c>
      <c r="F103" s="147"/>
    </row>
    <row r="104" spans="3:8" ht="15">
      <c r="C104" t="s">
        <v>51</v>
      </c>
      <c r="F104" s="135">
        <f>F101+G101+H101</f>
        <v>4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Bronze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CI3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CI3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CI3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J71" sqref="J71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remplir'!A13</f>
        <v>CI4</v>
      </c>
      <c r="B2" t="str">
        <f>'Fichier à remplir'!B13</f>
        <v>GUICHAINVILLE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>
        <v>1</v>
      </c>
      <c r="F5" s="30"/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>
        <v>1</v>
      </c>
      <c r="F6" s="33"/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>
        <v>1</v>
      </c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>
        <v>1</v>
      </c>
      <c r="F8" s="39"/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>
        <v>1</v>
      </c>
      <c r="F9" s="33"/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/>
      <c r="F14" s="43">
        <v>1</v>
      </c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>
        <v>1</v>
      </c>
      <c r="F16" s="43"/>
      <c r="G16" s="43"/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>
        <v>1</v>
      </c>
      <c r="F18" s="43"/>
      <c r="G18" s="43"/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2</v>
      </c>
      <c r="E26" s="48">
        <f>E5+E6+E7+E8+E9+E12+E14+E16+E18+E20</f>
        <v>7</v>
      </c>
      <c r="F26" s="48">
        <f>F5+F6+F7+F8+F9+F12+F14+F16+F18+F20</f>
        <v>1</v>
      </c>
      <c r="G26" s="48">
        <f>G5+G6+G7+G8+G9+G12+G14+G16+G18+G20</f>
        <v>0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9</v>
      </c>
      <c r="E27" s="145"/>
    </row>
    <row r="28" spans="3:6" ht="15">
      <c r="C28" t="s">
        <v>52</v>
      </c>
      <c r="E28" s="146">
        <f>E26+F26</f>
        <v>8</v>
      </c>
      <c r="F28" s="147"/>
    </row>
    <row r="29" spans="3:8" ht="15">
      <c r="C29" t="s">
        <v>51</v>
      </c>
      <c r="F29" s="135">
        <f>F26+G26+H26</f>
        <v>1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Or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CI4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>
        <v>1</v>
      </c>
      <c r="E35" s="30"/>
      <c r="F35" s="30"/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>
        <v>1</v>
      </c>
      <c r="F36" s="33"/>
      <c r="G36" s="33"/>
      <c r="H36" s="34"/>
    </row>
    <row r="37" spans="1:8" ht="15">
      <c r="A37" s="133"/>
      <c r="B37" s="149" t="s">
        <v>10</v>
      </c>
      <c r="C37" s="15" t="s">
        <v>14</v>
      </c>
      <c r="D37" s="35"/>
      <c r="E37" s="36">
        <v>1</v>
      </c>
      <c r="F37" s="36"/>
      <c r="G37" s="36"/>
      <c r="H37" s="37"/>
    </row>
    <row r="38" spans="1:8" ht="15.75" thickBot="1">
      <c r="A38" s="133"/>
      <c r="B38" s="150"/>
      <c r="C38" s="60" t="s">
        <v>15</v>
      </c>
      <c r="D38" s="32">
        <v>1</v>
      </c>
      <c r="E38" s="33"/>
      <c r="F38" s="33"/>
      <c r="G38" s="33"/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3</v>
      </c>
      <c r="E41" s="47">
        <f>E35+E36+E37+E38+E39</f>
        <v>2</v>
      </c>
      <c r="F41" s="47">
        <f>F35+F36+F37+F38+F39</f>
        <v>0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5</v>
      </c>
      <c r="E42" s="145"/>
    </row>
    <row r="43" spans="3:6" ht="15">
      <c r="C43" t="s">
        <v>52</v>
      </c>
      <c r="E43" s="146">
        <f>E41+F41</f>
        <v>2</v>
      </c>
      <c r="F43" s="147"/>
    </row>
    <row r="44" spans="3:8" ht="15">
      <c r="C44" t="s">
        <v>51</v>
      </c>
      <c r="F44" s="135">
        <f>F41+G41+H41</f>
        <v>0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Or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CI4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>
        <v>1</v>
      </c>
      <c r="F50" s="30"/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>
        <v>1</v>
      </c>
      <c r="F51" s="33"/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>
        <v>1</v>
      </c>
      <c r="F52" s="36"/>
      <c r="G52" s="36"/>
      <c r="H52" s="37"/>
    </row>
    <row r="53" spans="1:8" ht="15.75" thickBot="1">
      <c r="A53" s="133"/>
      <c r="B53" s="150"/>
      <c r="C53" s="60" t="s">
        <v>15</v>
      </c>
      <c r="D53" s="32"/>
      <c r="E53" s="33">
        <v>1</v>
      </c>
      <c r="F53" s="33"/>
      <c r="G53" s="33"/>
      <c r="H53" s="34"/>
    </row>
    <row r="54" spans="1:8" ht="15.75" thickBot="1">
      <c r="A54" s="134"/>
      <c r="B54" s="151" t="s">
        <v>83</v>
      </c>
      <c r="C54" s="152"/>
      <c r="D54" s="65">
        <v>1</v>
      </c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1</v>
      </c>
      <c r="E56" s="47">
        <f>E50+E51+E52+E53+E54</f>
        <v>4</v>
      </c>
      <c r="F56" s="47">
        <f>F50+F51+F52+F53+F54</f>
        <v>0</v>
      </c>
      <c r="G56" s="47">
        <f>G50+G51+G52+G53+G54</f>
        <v>0</v>
      </c>
      <c r="H56" s="47">
        <f>H50+H51+H52+H53+H54</f>
        <v>0</v>
      </c>
    </row>
    <row r="57" spans="3:5" ht="15">
      <c r="C57" t="s">
        <v>50</v>
      </c>
      <c r="D57" s="144">
        <f>D56+E56</f>
        <v>5</v>
      </c>
      <c r="E57" s="145"/>
    </row>
    <row r="58" spans="3:6" ht="15">
      <c r="C58" t="s">
        <v>52</v>
      </c>
      <c r="E58" s="146">
        <f>E56+F56</f>
        <v>4</v>
      </c>
      <c r="F58" s="147"/>
    </row>
    <row r="59" spans="3:8" ht="15">
      <c r="C59" t="s">
        <v>51</v>
      </c>
      <c r="F59" s="135">
        <f>F56+G56+H56</f>
        <v>0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Or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CI4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>
        <v>1</v>
      </c>
      <c r="F65" s="30"/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>
        <v>1</v>
      </c>
      <c r="F66" s="33"/>
      <c r="G66" s="33"/>
      <c r="H66" s="34"/>
    </row>
    <row r="67" spans="1:8" ht="15">
      <c r="A67" s="133"/>
      <c r="B67" s="149" t="s">
        <v>10</v>
      </c>
      <c r="C67" s="15" t="s">
        <v>14</v>
      </c>
      <c r="D67" s="35"/>
      <c r="E67" s="36">
        <v>1</v>
      </c>
      <c r="F67" s="36"/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>
        <v>1</v>
      </c>
      <c r="F68" s="33"/>
      <c r="G68" s="33"/>
      <c r="H68" s="34"/>
    </row>
    <row r="69" spans="1:8" ht="15.75" thickBot="1">
      <c r="A69" s="134"/>
      <c r="B69" s="151" t="s">
        <v>83</v>
      </c>
      <c r="C69" s="152"/>
      <c r="D69" s="65">
        <v>1</v>
      </c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1</v>
      </c>
      <c r="E71" s="47">
        <f>E65+E66+E67+E68+E69</f>
        <v>4</v>
      </c>
      <c r="F71" s="47">
        <f>F65+F66+F67+F68+F69</f>
        <v>0</v>
      </c>
      <c r="G71" s="47">
        <f>G65+G66+G67+G68+G69</f>
        <v>0</v>
      </c>
      <c r="H71" s="47">
        <f>H65+H66+H67+H68+H69</f>
        <v>0</v>
      </c>
    </row>
    <row r="72" spans="3:5" ht="15">
      <c r="C72" t="s">
        <v>50</v>
      </c>
      <c r="D72" s="144">
        <f>D71+E71</f>
        <v>5</v>
      </c>
      <c r="E72" s="145"/>
    </row>
    <row r="73" spans="3:6" ht="15">
      <c r="C73" t="s">
        <v>52</v>
      </c>
      <c r="E73" s="146">
        <f>E71+F71</f>
        <v>4</v>
      </c>
      <c r="F73" s="147"/>
    </row>
    <row r="74" spans="3:8" ht="15">
      <c r="C74" t="s">
        <v>51</v>
      </c>
      <c r="F74" s="135">
        <f>F71+G71+H71</f>
        <v>0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Or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CI4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/>
      <c r="G80" s="30"/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/>
      <c r="G81" s="33"/>
      <c r="H81" s="34"/>
    </row>
    <row r="82" spans="1:8" ht="15">
      <c r="A82" s="133"/>
      <c r="B82" s="149" t="s">
        <v>10</v>
      </c>
      <c r="C82" s="15" t="s">
        <v>14</v>
      </c>
      <c r="D82" s="35"/>
      <c r="E82" s="36"/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/>
      <c r="F83" s="33"/>
      <c r="G83" s="33"/>
      <c r="H83" s="34"/>
    </row>
    <row r="84" spans="1:8" ht="15.75" thickBot="1">
      <c r="A84" s="134"/>
      <c r="B84" s="151" t="s">
        <v>83</v>
      </c>
      <c r="C84" s="152"/>
      <c r="D84" s="65"/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0</v>
      </c>
      <c r="E86" s="47">
        <f>E80+E81+E82+E83+E84</f>
        <v>0</v>
      </c>
      <c r="F86" s="47">
        <f>F80+F81+F82+F83+F84</f>
        <v>0</v>
      </c>
      <c r="G86" s="47">
        <f>G80+G81+G82+G83+G84</f>
        <v>0</v>
      </c>
      <c r="H86" s="47">
        <f>H80+H81+H82+H83+H84</f>
        <v>0</v>
      </c>
    </row>
    <row r="87" spans="3:5" ht="15">
      <c r="C87" t="s">
        <v>50</v>
      </c>
      <c r="D87" s="144">
        <f>D86+E86</f>
        <v>0</v>
      </c>
      <c r="E87" s="145"/>
    </row>
    <row r="88" spans="3:6" ht="15">
      <c r="C88" t="s">
        <v>52</v>
      </c>
      <c r="E88" s="146">
        <f>E86+F86</f>
        <v>0</v>
      </c>
      <c r="F88" s="147"/>
    </row>
    <row r="89" spans="3:8" ht="15">
      <c r="C89" t="s">
        <v>51</v>
      </c>
      <c r="F89" s="135">
        <f>F86+G86+H86</f>
        <v>0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 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CI4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/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/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/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/>
      <c r="G98" s="33"/>
      <c r="H98" s="34"/>
    </row>
    <row r="99" spans="1:8" ht="15.75" thickBot="1">
      <c r="A99" s="134"/>
      <c r="B99" s="151" t="s">
        <v>83</v>
      </c>
      <c r="C99" s="152"/>
      <c r="D99" s="65"/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0</v>
      </c>
      <c r="E101" s="47">
        <f>E95+E96+E97+E98+E99</f>
        <v>0</v>
      </c>
      <c r="F101" s="47">
        <f>F95+F96+F97+F98+F99</f>
        <v>0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0</v>
      </c>
      <c r="E102" s="145"/>
    </row>
    <row r="103" spans="3:6" ht="15">
      <c r="C103" t="s">
        <v>52</v>
      </c>
      <c r="E103" s="146">
        <f>E101+F101</f>
        <v>0</v>
      </c>
      <c r="F103" s="147"/>
    </row>
    <row r="104" spans="3:8" ht="15">
      <c r="C104" t="s">
        <v>51</v>
      </c>
      <c r="F104" s="135">
        <f>F101+G101+H101</f>
        <v>0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 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CI4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CI4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CI4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J97" sqref="J97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remplir'!A14</f>
        <v>CI5</v>
      </c>
      <c r="B2" t="str">
        <f>'Fichier à remplir'!B14</f>
        <v>HOUILLES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>
        <v>1</v>
      </c>
      <c r="F5" s="30"/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>
        <v>1</v>
      </c>
      <c r="F6" s="33"/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>
        <v>1</v>
      </c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/>
      <c r="F8" s="39">
        <v>1</v>
      </c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/>
      <c r="F9" s="33">
        <v>1</v>
      </c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/>
      <c r="E12" s="33">
        <v>1</v>
      </c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/>
      <c r="F14" s="43"/>
      <c r="G14" s="43">
        <v>1</v>
      </c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>
        <v>1</v>
      </c>
      <c r="F16" s="43"/>
      <c r="G16" s="43"/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/>
      <c r="G18" s="43">
        <v>1</v>
      </c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1</v>
      </c>
      <c r="E26" s="48">
        <f>E5+E6+E7+E8+E9+E12+E14+E16+E18+E20</f>
        <v>5</v>
      </c>
      <c r="F26" s="48">
        <f>F5+F6+F7+F8+F9+F12+F14+F16+F18+F20</f>
        <v>2</v>
      </c>
      <c r="G26" s="48">
        <f>G5+G6+G7+G8+G9+G12+G14+G16+G18+G20</f>
        <v>2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6</v>
      </c>
      <c r="E27" s="145"/>
    </row>
    <row r="28" spans="3:6" ht="15">
      <c r="C28" t="s">
        <v>52</v>
      </c>
      <c r="E28" s="146">
        <f>E26+F26</f>
        <v>7</v>
      </c>
      <c r="F28" s="147"/>
    </row>
    <row r="29" spans="3:8" ht="15">
      <c r="C29" t="s">
        <v>51</v>
      </c>
      <c r="F29" s="135">
        <f>F26+G26+H26</f>
        <v>4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Argent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CI5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>
        <v>1</v>
      </c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>
        <v>1</v>
      </c>
      <c r="G36" s="33"/>
      <c r="H36" s="34"/>
    </row>
    <row r="37" spans="1:8" ht="15">
      <c r="A37" s="133"/>
      <c r="B37" s="149" t="s">
        <v>10</v>
      </c>
      <c r="C37" s="15" t="s">
        <v>14</v>
      </c>
      <c r="D37" s="35"/>
      <c r="E37" s="36">
        <v>1</v>
      </c>
      <c r="F37" s="36"/>
      <c r="G37" s="36"/>
      <c r="H37" s="37"/>
    </row>
    <row r="38" spans="1:8" ht="15.75" thickBot="1">
      <c r="A38" s="133"/>
      <c r="B38" s="150"/>
      <c r="C38" s="60" t="s">
        <v>15</v>
      </c>
      <c r="D38" s="32">
        <v>1</v>
      </c>
      <c r="E38" s="33"/>
      <c r="F38" s="33"/>
      <c r="G38" s="33"/>
      <c r="H38" s="34"/>
    </row>
    <row r="39" spans="1:8" ht="15.75" thickBot="1">
      <c r="A39" s="134"/>
      <c r="B39" s="151" t="s">
        <v>83</v>
      </c>
      <c r="C39" s="152"/>
      <c r="D39" s="65"/>
      <c r="E39" s="66">
        <v>1</v>
      </c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1</v>
      </c>
      <c r="E41" s="47">
        <f>E35+E36+E37+E38+E39</f>
        <v>2</v>
      </c>
      <c r="F41" s="47">
        <f>F35+F36+F37+F38+F39</f>
        <v>2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3</v>
      </c>
      <c r="E42" s="145"/>
    </row>
    <row r="43" spans="3:6" ht="15">
      <c r="C43" t="s">
        <v>52</v>
      </c>
      <c r="E43" s="146">
        <f>E41+F41</f>
        <v>4</v>
      </c>
      <c r="F43" s="147"/>
    </row>
    <row r="44" spans="3:8" ht="15">
      <c r="C44" t="s">
        <v>51</v>
      </c>
      <c r="F44" s="135">
        <f>F41+G41+H41</f>
        <v>2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Argent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CI5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>
        <v>1</v>
      </c>
      <c r="F50" s="30"/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>
        <v>1</v>
      </c>
      <c r="F51" s="33"/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/>
      <c r="F52" s="36">
        <v>1</v>
      </c>
      <c r="G52" s="36"/>
      <c r="H52" s="37"/>
    </row>
    <row r="53" spans="1:8" ht="15.75" thickBot="1">
      <c r="A53" s="133"/>
      <c r="B53" s="150"/>
      <c r="C53" s="60" t="s">
        <v>15</v>
      </c>
      <c r="D53" s="32">
        <v>1</v>
      </c>
      <c r="E53" s="33"/>
      <c r="F53" s="33"/>
      <c r="G53" s="33"/>
      <c r="H53" s="34"/>
    </row>
    <row r="54" spans="1:8" ht="15.75" thickBot="1">
      <c r="A54" s="134"/>
      <c r="B54" s="151" t="s">
        <v>83</v>
      </c>
      <c r="C54" s="152"/>
      <c r="D54" s="65">
        <v>1</v>
      </c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2</v>
      </c>
      <c r="E56" s="47">
        <f>E50+E51+E52+E53+E54</f>
        <v>2</v>
      </c>
      <c r="F56" s="47">
        <f>F50+F51+F52+F53+F54</f>
        <v>1</v>
      </c>
      <c r="G56" s="47">
        <f>G50+G51+G52+G53+G54</f>
        <v>0</v>
      </c>
      <c r="H56" s="47">
        <f>H50+H51+H52+H53+H54</f>
        <v>0</v>
      </c>
    </row>
    <row r="57" spans="3:5" ht="15">
      <c r="C57" t="s">
        <v>50</v>
      </c>
      <c r="D57" s="144">
        <f>D56+E56</f>
        <v>4</v>
      </c>
      <c r="E57" s="145"/>
    </row>
    <row r="58" spans="3:6" ht="15">
      <c r="C58" t="s">
        <v>52</v>
      </c>
      <c r="E58" s="146">
        <f>E56+F56</f>
        <v>3</v>
      </c>
      <c r="F58" s="147"/>
    </row>
    <row r="59" spans="3:8" ht="15">
      <c r="C59" t="s">
        <v>51</v>
      </c>
      <c r="F59" s="135">
        <f>F56+G56+H56</f>
        <v>1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Or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CI5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>
        <v>1</v>
      </c>
      <c r="F65" s="30"/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>
        <v>1</v>
      </c>
      <c r="G66" s="33"/>
      <c r="H66" s="34"/>
    </row>
    <row r="67" spans="1:8" ht="15">
      <c r="A67" s="133"/>
      <c r="B67" s="149" t="s">
        <v>10</v>
      </c>
      <c r="C67" s="15" t="s">
        <v>14</v>
      </c>
      <c r="D67" s="35"/>
      <c r="E67" s="36"/>
      <c r="F67" s="36"/>
      <c r="G67" s="36">
        <v>1</v>
      </c>
      <c r="H67" s="37"/>
    </row>
    <row r="68" spans="1:8" ht="15.75" thickBot="1">
      <c r="A68" s="133"/>
      <c r="B68" s="150"/>
      <c r="C68" s="60" t="s">
        <v>15</v>
      </c>
      <c r="D68" s="32"/>
      <c r="E68" s="33"/>
      <c r="F68" s="33">
        <v>1</v>
      </c>
      <c r="G68" s="33"/>
      <c r="H68" s="34"/>
    </row>
    <row r="69" spans="1:8" ht="15.75" thickBot="1">
      <c r="A69" s="134"/>
      <c r="B69" s="151" t="s">
        <v>83</v>
      </c>
      <c r="C69" s="152"/>
      <c r="D69" s="65">
        <v>1</v>
      </c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1</v>
      </c>
      <c r="E71" s="47">
        <f>E65+E66+E67+E68+E69</f>
        <v>1</v>
      </c>
      <c r="F71" s="47">
        <f>F65+F66+F67+F68+F69</f>
        <v>2</v>
      </c>
      <c r="G71" s="47">
        <f>G65+G66+G67+G68+G69</f>
        <v>1</v>
      </c>
      <c r="H71" s="47">
        <f>H65+H66+H67+H68+H69</f>
        <v>0</v>
      </c>
    </row>
    <row r="72" spans="3:5" ht="15">
      <c r="C72" t="s">
        <v>50</v>
      </c>
      <c r="D72" s="144">
        <f>D71+E71</f>
        <v>2</v>
      </c>
      <c r="E72" s="145"/>
    </row>
    <row r="73" spans="3:6" ht="15">
      <c r="C73" t="s">
        <v>52</v>
      </c>
      <c r="E73" s="146">
        <f>E71+F71</f>
        <v>3</v>
      </c>
      <c r="F73" s="147"/>
    </row>
    <row r="74" spans="3:8" ht="15">
      <c r="C74" t="s">
        <v>51</v>
      </c>
      <c r="F74" s="135">
        <f>F71+G71+H71</f>
        <v>3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Argent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CI5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/>
      <c r="G80" s="30">
        <v>1</v>
      </c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>
        <v>1</v>
      </c>
      <c r="G81" s="33"/>
      <c r="H81" s="34"/>
    </row>
    <row r="82" spans="1:8" ht="15">
      <c r="A82" s="133"/>
      <c r="B82" s="149" t="s">
        <v>10</v>
      </c>
      <c r="C82" s="15" t="s">
        <v>14</v>
      </c>
      <c r="D82" s="35">
        <v>1</v>
      </c>
      <c r="E82" s="36"/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>
        <v>1</v>
      </c>
      <c r="F83" s="33"/>
      <c r="G83" s="33"/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2</v>
      </c>
      <c r="E86" s="47">
        <f>E80+E81+E82+E83+E84</f>
        <v>1</v>
      </c>
      <c r="F86" s="47">
        <f>F80+F81+F82+F83+F84</f>
        <v>1</v>
      </c>
      <c r="G86" s="47">
        <f>G80+G81+G82+G83+G84</f>
        <v>1</v>
      </c>
      <c r="H86" s="47">
        <f>H80+H81+H82+H83+H84</f>
        <v>0</v>
      </c>
    </row>
    <row r="87" spans="3:5" ht="15">
      <c r="C87" t="s">
        <v>50</v>
      </c>
      <c r="D87" s="144">
        <f>D86+E86</f>
        <v>3</v>
      </c>
      <c r="E87" s="145"/>
    </row>
    <row r="88" spans="3:6" ht="15">
      <c r="C88" t="s">
        <v>52</v>
      </c>
      <c r="E88" s="146">
        <f>E86+F86</f>
        <v>2</v>
      </c>
      <c r="F88" s="147"/>
    </row>
    <row r="89" spans="3:8" ht="15">
      <c r="C89" t="s">
        <v>51</v>
      </c>
      <c r="F89" s="135">
        <f>F86+G86+H86</f>
        <v>2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Or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CI5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>
        <v>1</v>
      </c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>
        <v>1</v>
      </c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/>
      <c r="F97" s="36">
        <v>1</v>
      </c>
      <c r="G97" s="36"/>
      <c r="H97" s="37"/>
    </row>
    <row r="98" spans="1:8" ht="15.75" thickBot="1">
      <c r="A98" s="133"/>
      <c r="B98" s="150"/>
      <c r="C98" s="60" t="s">
        <v>15</v>
      </c>
      <c r="D98" s="32">
        <v>1</v>
      </c>
      <c r="E98" s="33"/>
      <c r="F98" s="33"/>
      <c r="G98" s="33"/>
      <c r="H98" s="34"/>
    </row>
    <row r="99" spans="1:8" ht="15.75" thickBot="1">
      <c r="A99" s="134"/>
      <c r="B99" s="151" t="s">
        <v>83</v>
      </c>
      <c r="C99" s="152"/>
      <c r="D99" s="65">
        <v>1</v>
      </c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2</v>
      </c>
      <c r="E101" s="47">
        <f>E95+E96+E97+E98+E99</f>
        <v>0</v>
      </c>
      <c r="F101" s="47">
        <f>F95+F96+F97+F98+F99</f>
        <v>3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2</v>
      </c>
      <c r="E102" s="145"/>
    </row>
    <row r="103" spans="3:6" ht="15">
      <c r="C103" t="s">
        <v>52</v>
      </c>
      <c r="E103" s="146">
        <f>E101+F101</f>
        <v>3</v>
      </c>
      <c r="F103" s="147"/>
    </row>
    <row r="104" spans="3:8" ht="15">
      <c r="C104" t="s">
        <v>51</v>
      </c>
      <c r="F104" s="135">
        <f>F101+G101+H101</f>
        <v>3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Argent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CI5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CI5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CI5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D13" sqref="D13:H13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remplir'!A15</f>
        <v>CI6</v>
      </c>
      <c r="B2">
        <f>'Fichier à remplir'!B15</f>
        <v>0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/>
      <c r="F5" s="30"/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/>
      <c r="F6" s="33"/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/>
      <c r="E7" s="36"/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/>
      <c r="F8" s="39"/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/>
      <c r="F9" s="33"/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/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/>
      <c r="F14" s="43"/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/>
      <c r="E16" s="43"/>
      <c r="F16" s="43"/>
      <c r="G16" s="43"/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/>
      <c r="F18" s="43"/>
      <c r="G18" s="43"/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/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0</v>
      </c>
      <c r="E26" s="48">
        <f>E5+E6+E7+E8+E9+E12+E14+E16+E18+E20</f>
        <v>0</v>
      </c>
      <c r="F26" s="48">
        <f>F5+F6+F7+F8+F9+F12+F14+F16+F18+F20</f>
        <v>0</v>
      </c>
      <c r="G26" s="48">
        <f>G5+G6+G7+G8+G9+G12+G14+G16+G18+G20</f>
        <v>0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0</v>
      </c>
      <c r="E27" s="145"/>
    </row>
    <row r="28" spans="3:6" ht="15">
      <c r="C28" t="s">
        <v>52</v>
      </c>
      <c r="E28" s="146">
        <f>E26+F26</f>
        <v>0</v>
      </c>
      <c r="F28" s="147"/>
    </row>
    <row r="29" spans="3:8" ht="15">
      <c r="C29" t="s">
        <v>51</v>
      </c>
      <c r="F29" s="135">
        <f>F26+G26+H26</f>
        <v>0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 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CI6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/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/>
      <c r="G36" s="33"/>
      <c r="H36" s="34"/>
    </row>
    <row r="37" spans="1:8" ht="15">
      <c r="A37" s="133"/>
      <c r="B37" s="149" t="s">
        <v>10</v>
      </c>
      <c r="C37" s="15" t="s">
        <v>14</v>
      </c>
      <c r="D37" s="35"/>
      <c r="E37" s="36"/>
      <c r="F37" s="36"/>
      <c r="G37" s="36"/>
      <c r="H37" s="37"/>
    </row>
    <row r="38" spans="1:8" ht="15.75" thickBot="1">
      <c r="A38" s="133"/>
      <c r="B38" s="150"/>
      <c r="C38" s="60" t="s">
        <v>15</v>
      </c>
      <c r="D38" s="32"/>
      <c r="E38" s="33"/>
      <c r="F38" s="33"/>
      <c r="G38" s="33"/>
      <c r="H38" s="34"/>
    </row>
    <row r="39" spans="1:8" ht="15.75" thickBot="1">
      <c r="A39" s="134"/>
      <c r="B39" s="151" t="s">
        <v>83</v>
      </c>
      <c r="C39" s="152"/>
      <c r="D39" s="65"/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0</v>
      </c>
      <c r="E41" s="47">
        <f>E35+E36+E37+E38+E39</f>
        <v>0</v>
      </c>
      <c r="F41" s="47">
        <f>F35+F36+F37+F38+F39</f>
        <v>0</v>
      </c>
      <c r="G41" s="47">
        <f>G35+G36+G37+G38+G39</f>
        <v>0</v>
      </c>
      <c r="H41" s="47">
        <f>H35+H36+H37+H38+H39</f>
        <v>0</v>
      </c>
    </row>
    <row r="42" spans="3:5" ht="15">
      <c r="C42" t="s">
        <v>50</v>
      </c>
      <c r="D42" s="144">
        <f>D41+E41</f>
        <v>0</v>
      </c>
      <c r="E42" s="145"/>
    </row>
    <row r="43" spans="3:6" ht="15">
      <c r="C43" t="s">
        <v>52</v>
      </c>
      <c r="E43" s="146">
        <f>E41+F41</f>
        <v>0</v>
      </c>
      <c r="F43" s="147"/>
    </row>
    <row r="44" spans="3:8" ht="15">
      <c r="C44" t="s">
        <v>51</v>
      </c>
      <c r="F44" s="135">
        <f>F41+G41+H41</f>
        <v>0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 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CI6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/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/>
      <c r="F51" s="33"/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/>
      <c r="F52" s="36"/>
      <c r="G52" s="36"/>
      <c r="H52" s="37"/>
    </row>
    <row r="53" spans="1:8" ht="15.75" thickBot="1">
      <c r="A53" s="133"/>
      <c r="B53" s="150"/>
      <c r="C53" s="60" t="s">
        <v>15</v>
      </c>
      <c r="D53" s="32"/>
      <c r="E53" s="33"/>
      <c r="F53" s="33"/>
      <c r="G53" s="33"/>
      <c r="H53" s="34"/>
    </row>
    <row r="54" spans="1:8" ht="15.75" thickBot="1">
      <c r="A54" s="134"/>
      <c r="B54" s="151" t="s">
        <v>83</v>
      </c>
      <c r="C54" s="152"/>
      <c r="D54" s="65"/>
      <c r="E54" s="66"/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0</v>
      </c>
      <c r="E56" s="47">
        <f>E50+E51+E52+E53+E54</f>
        <v>0</v>
      </c>
      <c r="F56" s="47">
        <f>F50+F51+F52+F53+F54</f>
        <v>0</v>
      </c>
      <c r="G56" s="47">
        <f>G50+G51+G52+G53+G54</f>
        <v>0</v>
      </c>
      <c r="H56" s="47">
        <f>H50+H51+H52+H53+H54</f>
        <v>0</v>
      </c>
    </row>
    <row r="57" spans="3:5" ht="15">
      <c r="C57" t="s">
        <v>50</v>
      </c>
      <c r="D57" s="144">
        <f>D56+E56</f>
        <v>0</v>
      </c>
      <c r="E57" s="145"/>
    </row>
    <row r="58" spans="3:6" ht="15">
      <c r="C58" t="s">
        <v>52</v>
      </c>
      <c r="E58" s="146">
        <f>E56+F56</f>
        <v>0</v>
      </c>
      <c r="F58" s="147"/>
    </row>
    <row r="59" spans="3:8" ht="15">
      <c r="C59" t="s">
        <v>51</v>
      </c>
      <c r="F59" s="135">
        <f>F56+G56+H56</f>
        <v>0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 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CI6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/>
      <c r="E65" s="30"/>
      <c r="F65" s="30"/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/>
      <c r="F66" s="33"/>
      <c r="G66" s="33"/>
      <c r="H66" s="34"/>
    </row>
    <row r="67" spans="1:8" ht="15">
      <c r="A67" s="133"/>
      <c r="B67" s="149" t="s">
        <v>10</v>
      </c>
      <c r="C67" s="15" t="s">
        <v>14</v>
      </c>
      <c r="D67" s="35"/>
      <c r="E67" s="36"/>
      <c r="F67" s="36"/>
      <c r="G67" s="36"/>
      <c r="H67" s="37"/>
    </row>
    <row r="68" spans="1:8" ht="15.75" thickBot="1">
      <c r="A68" s="133"/>
      <c r="B68" s="150"/>
      <c r="C68" s="60" t="s">
        <v>15</v>
      </c>
      <c r="D68" s="32"/>
      <c r="E68" s="33"/>
      <c r="F68" s="33"/>
      <c r="G68" s="33"/>
      <c r="H68" s="34"/>
    </row>
    <row r="69" spans="1:8" ht="15.75" thickBot="1">
      <c r="A69" s="134"/>
      <c r="B69" s="151" t="s">
        <v>83</v>
      </c>
      <c r="C69" s="152"/>
      <c r="D69" s="65"/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0</v>
      </c>
      <c r="E71" s="47">
        <f>E65+E66+E67+E68+E69</f>
        <v>0</v>
      </c>
      <c r="F71" s="47">
        <f>F65+F66+F67+F68+F69</f>
        <v>0</v>
      </c>
      <c r="G71" s="47">
        <f>G65+G66+G67+G68+G69</f>
        <v>0</v>
      </c>
      <c r="H71" s="47">
        <f>H65+H66+H67+H68+H69</f>
        <v>0</v>
      </c>
    </row>
    <row r="72" spans="3:5" ht="15">
      <c r="C72" t="s">
        <v>50</v>
      </c>
      <c r="D72" s="144">
        <f>D71+E71</f>
        <v>0</v>
      </c>
      <c r="E72" s="145"/>
    </row>
    <row r="73" spans="3:6" ht="15">
      <c r="C73" t="s">
        <v>52</v>
      </c>
      <c r="E73" s="146">
        <f>E71+F71</f>
        <v>0</v>
      </c>
      <c r="F73" s="147"/>
    </row>
    <row r="74" spans="3:8" ht="15">
      <c r="C74" t="s">
        <v>51</v>
      </c>
      <c r="F74" s="135">
        <f>F71+G71+H71</f>
        <v>0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 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CI6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/>
      <c r="F80" s="30"/>
      <c r="G80" s="30"/>
      <c r="H80" s="31"/>
    </row>
    <row r="81" spans="1:8" ht="15.75" thickBot="1">
      <c r="A81" s="133"/>
      <c r="B81" s="129"/>
      <c r="C81" s="17" t="s">
        <v>13</v>
      </c>
      <c r="D81" s="32"/>
      <c r="E81" s="33"/>
      <c r="F81" s="33"/>
      <c r="G81" s="33"/>
      <c r="H81" s="34"/>
    </row>
    <row r="82" spans="1:8" ht="15">
      <c r="A82" s="133"/>
      <c r="B82" s="149" t="s">
        <v>10</v>
      </c>
      <c r="C82" s="15" t="s">
        <v>14</v>
      </c>
      <c r="D82" s="35"/>
      <c r="E82" s="36"/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/>
      <c r="F83" s="33"/>
      <c r="G83" s="33"/>
      <c r="H83" s="34"/>
    </row>
    <row r="84" spans="1:8" ht="15.75" thickBot="1">
      <c r="A84" s="134"/>
      <c r="B84" s="151" t="s">
        <v>83</v>
      </c>
      <c r="C84" s="152"/>
      <c r="D84" s="65"/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0</v>
      </c>
      <c r="E86" s="47">
        <f>E80+E81+E82+E83+E84</f>
        <v>0</v>
      </c>
      <c r="F86" s="47">
        <f>F80+F81+F82+F83+F84</f>
        <v>0</v>
      </c>
      <c r="G86" s="47">
        <f>G80+G81+G82+G83+G84</f>
        <v>0</v>
      </c>
      <c r="H86" s="47">
        <f>H80+H81+H82+H83+H84</f>
        <v>0</v>
      </c>
    </row>
    <row r="87" spans="3:5" ht="15">
      <c r="C87" t="s">
        <v>50</v>
      </c>
      <c r="D87" s="144">
        <f>D86+E86</f>
        <v>0</v>
      </c>
      <c r="E87" s="145"/>
    </row>
    <row r="88" spans="3:6" ht="15">
      <c r="C88" t="s">
        <v>52</v>
      </c>
      <c r="E88" s="146">
        <f>E86+F86</f>
        <v>0</v>
      </c>
      <c r="F88" s="147"/>
    </row>
    <row r="89" spans="3:8" ht="15">
      <c r="C89" t="s">
        <v>51</v>
      </c>
      <c r="F89" s="135">
        <f>F86+G86+H86</f>
        <v>0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 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CI6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/>
      <c r="E95" s="30"/>
      <c r="F95" s="30"/>
      <c r="G95" s="30"/>
      <c r="H95" s="31"/>
    </row>
    <row r="96" spans="1:8" ht="15.75" thickBot="1">
      <c r="A96" s="133"/>
      <c r="B96" s="129"/>
      <c r="C96" s="17" t="s">
        <v>13</v>
      </c>
      <c r="D96" s="32"/>
      <c r="E96" s="33"/>
      <c r="F96" s="33"/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/>
      <c r="F97" s="36"/>
      <c r="G97" s="36"/>
      <c r="H97" s="37"/>
    </row>
    <row r="98" spans="1:8" ht="15.75" thickBot="1">
      <c r="A98" s="133"/>
      <c r="B98" s="150"/>
      <c r="C98" s="60" t="s">
        <v>15</v>
      </c>
      <c r="D98" s="32"/>
      <c r="E98" s="33"/>
      <c r="F98" s="33"/>
      <c r="G98" s="33"/>
      <c r="H98" s="34"/>
    </row>
    <row r="99" spans="1:8" ht="15.75" thickBot="1">
      <c r="A99" s="134"/>
      <c r="B99" s="151" t="s">
        <v>83</v>
      </c>
      <c r="C99" s="152"/>
      <c r="D99" s="65"/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0</v>
      </c>
      <c r="E101" s="47">
        <f>E95+E96+E97+E98+E99</f>
        <v>0</v>
      </c>
      <c r="F101" s="47">
        <f>F95+F96+F97+F98+F99</f>
        <v>0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0</v>
      </c>
      <c r="E102" s="145"/>
    </row>
    <row r="103" spans="3:6" ht="15">
      <c r="C103" t="s">
        <v>52</v>
      </c>
      <c r="E103" s="146">
        <f>E101+F101</f>
        <v>0</v>
      </c>
      <c r="F103" s="147"/>
    </row>
    <row r="104" spans="3:8" ht="15">
      <c r="C104" t="s">
        <v>51</v>
      </c>
      <c r="F104" s="135">
        <f>F101+G101+H101</f>
        <v>0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 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CI6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/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/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/>
      <c r="G112" s="36"/>
      <c r="H112" s="37"/>
    </row>
    <row r="113" spans="1:8" ht="15.75" thickBot="1">
      <c r="A113" s="133"/>
      <c r="B113" s="150"/>
      <c r="C113" s="60" t="s">
        <v>15</v>
      </c>
      <c r="D113" s="32"/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/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0</v>
      </c>
      <c r="E116" s="47">
        <f>E110+E111+E112+E113+E114</f>
        <v>0</v>
      </c>
      <c r="F116" s="47">
        <f>F110+F111+F112+F113+F114</f>
        <v>0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0</v>
      </c>
      <c r="E117" s="145"/>
    </row>
    <row r="118" spans="3:6" ht="15">
      <c r="C118" t="s">
        <v>52</v>
      </c>
      <c r="E118" s="146">
        <f>E116+F116</f>
        <v>0</v>
      </c>
      <c r="F118" s="147"/>
    </row>
    <row r="119" spans="3:8" ht="15">
      <c r="C119" t="s">
        <v>51</v>
      </c>
      <c r="F119" s="135">
        <f>F116+G116+H116</f>
        <v>0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 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CI6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CI6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I112" sqref="I112"/>
    </sheetView>
  </sheetViews>
  <sheetFormatPr defaultColWidth="11.421875" defaultRowHeight="15"/>
  <cols>
    <col min="1" max="1" width="18.421875" style="0" customWidth="1"/>
    <col min="2" max="2" width="18.28125" style="0" customWidth="1"/>
    <col min="3" max="8" width="15.7109375" style="0" customWidth="1"/>
  </cols>
  <sheetData>
    <row r="1" spans="1:4" ht="15">
      <c r="A1" t="s">
        <v>2</v>
      </c>
      <c r="B1" t="s">
        <v>6</v>
      </c>
      <c r="D1" s="5" t="s">
        <v>53</v>
      </c>
    </row>
    <row r="2" spans="1:2" ht="15">
      <c r="A2" t="str">
        <f>'Fichier à remplir'!A16</f>
        <v>CI7</v>
      </c>
      <c r="B2" t="str">
        <f>'Fichier à remplir'!B16</f>
        <v>VANVES</v>
      </c>
    </row>
    <row r="3" spans="1:8" ht="15.75" thickBo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9" ht="30.75" thickBot="1">
      <c r="A4" s="126" t="s">
        <v>7</v>
      </c>
      <c r="B4" s="127"/>
      <c r="C4" s="18" t="s">
        <v>11</v>
      </c>
      <c r="D4" s="14" t="s">
        <v>17</v>
      </c>
      <c r="E4" s="10" t="s">
        <v>18</v>
      </c>
      <c r="F4" s="9" t="s">
        <v>19</v>
      </c>
      <c r="G4" s="10" t="s">
        <v>20</v>
      </c>
      <c r="H4" s="11" t="s">
        <v>21</v>
      </c>
      <c r="I4" s="6"/>
    </row>
    <row r="5" spans="1:9" ht="15">
      <c r="A5" s="132" t="s">
        <v>8</v>
      </c>
      <c r="B5" s="128" t="s">
        <v>9</v>
      </c>
      <c r="C5" s="19" t="s">
        <v>12</v>
      </c>
      <c r="D5" s="29"/>
      <c r="E5" s="30">
        <v>1</v>
      </c>
      <c r="F5" s="30"/>
      <c r="G5" s="30"/>
      <c r="H5" s="31"/>
      <c r="I5" s="6"/>
    </row>
    <row r="6" spans="1:9" ht="15.75" thickBot="1">
      <c r="A6" s="133"/>
      <c r="B6" s="129"/>
      <c r="C6" s="17" t="s">
        <v>13</v>
      </c>
      <c r="D6" s="32"/>
      <c r="E6" s="33">
        <v>1</v>
      </c>
      <c r="F6" s="33"/>
      <c r="G6" s="33"/>
      <c r="H6" s="34"/>
      <c r="I6" s="6"/>
    </row>
    <row r="7" spans="1:9" ht="15">
      <c r="A7" s="133"/>
      <c r="B7" s="130" t="s">
        <v>10</v>
      </c>
      <c r="C7" s="15" t="s">
        <v>14</v>
      </c>
      <c r="D7" s="35">
        <v>1</v>
      </c>
      <c r="E7" s="36"/>
      <c r="F7" s="36"/>
      <c r="G7" s="36"/>
      <c r="H7" s="37"/>
      <c r="I7" s="6"/>
    </row>
    <row r="8" spans="1:9" ht="15">
      <c r="A8" s="133"/>
      <c r="B8" s="131"/>
      <c r="C8" s="16" t="s">
        <v>15</v>
      </c>
      <c r="D8" s="38"/>
      <c r="E8" s="39"/>
      <c r="F8" s="39">
        <v>1</v>
      </c>
      <c r="G8" s="39"/>
      <c r="H8" s="40"/>
      <c r="I8" s="6"/>
    </row>
    <row r="9" spans="1:9" ht="15.75" thickBot="1">
      <c r="A9" s="134"/>
      <c r="B9" s="129"/>
      <c r="C9" s="17" t="s">
        <v>16</v>
      </c>
      <c r="D9" s="32"/>
      <c r="E9" s="33">
        <v>1</v>
      </c>
      <c r="F9" s="33"/>
      <c r="G9" s="33"/>
      <c r="H9" s="34"/>
      <c r="I9" s="6"/>
    </row>
    <row r="10" spans="1:9" ht="15.75" thickBo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154" t="s">
        <v>22</v>
      </c>
      <c r="B11" s="120" t="s">
        <v>23</v>
      </c>
      <c r="C11" s="123" t="s">
        <v>27</v>
      </c>
      <c r="D11" s="20" t="s">
        <v>36</v>
      </c>
      <c r="E11" s="7" t="s">
        <v>32</v>
      </c>
      <c r="F11" s="7" t="s">
        <v>33</v>
      </c>
      <c r="G11" s="7" t="s">
        <v>34</v>
      </c>
      <c r="H11" s="12" t="s">
        <v>35</v>
      </c>
      <c r="I11" s="6"/>
    </row>
    <row r="12" spans="1:9" ht="15.75" thickBot="1">
      <c r="A12" s="155"/>
      <c r="B12" s="121"/>
      <c r="C12" s="125"/>
      <c r="D12" s="41">
        <v>1</v>
      </c>
      <c r="E12" s="33"/>
      <c r="F12" s="33"/>
      <c r="G12" s="33"/>
      <c r="H12" s="34"/>
      <c r="I12" s="6"/>
    </row>
    <row r="13" spans="1:9" ht="15" customHeight="1">
      <c r="A13" s="155"/>
      <c r="B13" s="121"/>
      <c r="C13" s="138" t="s">
        <v>26</v>
      </c>
      <c r="D13" s="21" t="s">
        <v>131</v>
      </c>
      <c r="E13" s="22" t="s">
        <v>33</v>
      </c>
      <c r="F13" s="22" t="s">
        <v>34</v>
      </c>
      <c r="G13" s="8" t="s">
        <v>35</v>
      </c>
      <c r="H13" s="13" t="s">
        <v>37</v>
      </c>
      <c r="I13" s="6"/>
    </row>
    <row r="14" spans="1:9" ht="15.75" thickBot="1">
      <c r="A14" s="155"/>
      <c r="B14" s="122"/>
      <c r="C14" s="125"/>
      <c r="D14" s="42"/>
      <c r="E14" s="43"/>
      <c r="F14" s="43">
        <v>1</v>
      </c>
      <c r="G14" s="43"/>
      <c r="H14" s="44"/>
      <c r="I14" s="6"/>
    </row>
    <row r="15" spans="1:9" ht="45" customHeight="1">
      <c r="A15" s="155"/>
      <c r="B15" s="123" t="s">
        <v>24</v>
      </c>
      <c r="C15" s="120" t="s">
        <v>28</v>
      </c>
      <c r="D15" s="26" t="s">
        <v>38</v>
      </c>
      <c r="E15" s="27" t="s">
        <v>39</v>
      </c>
      <c r="F15" s="27" t="s">
        <v>40</v>
      </c>
      <c r="G15" s="27" t="s">
        <v>41</v>
      </c>
      <c r="H15" s="28" t="s">
        <v>42</v>
      </c>
      <c r="I15" s="6"/>
    </row>
    <row r="16" spans="1:9" ht="15.75" thickBot="1">
      <c r="A16" s="155"/>
      <c r="B16" s="124"/>
      <c r="C16" s="139"/>
      <c r="D16" s="42">
        <v>1</v>
      </c>
      <c r="E16" s="43"/>
      <c r="F16" s="43"/>
      <c r="G16" s="43"/>
      <c r="H16" s="44"/>
      <c r="I16" s="6"/>
    </row>
    <row r="17" spans="1:9" ht="15" customHeight="1">
      <c r="A17" s="155"/>
      <c r="B17" s="124"/>
      <c r="C17" s="140" t="s">
        <v>29</v>
      </c>
      <c r="D17" s="23" t="s">
        <v>43</v>
      </c>
      <c r="E17" s="24" t="s">
        <v>44</v>
      </c>
      <c r="F17" s="24" t="s">
        <v>45</v>
      </c>
      <c r="G17" s="24" t="s">
        <v>46</v>
      </c>
      <c r="H17" s="25" t="s">
        <v>47</v>
      </c>
      <c r="I17" s="6"/>
    </row>
    <row r="18" spans="1:9" ht="15.75" thickBot="1">
      <c r="A18" s="155"/>
      <c r="B18" s="125"/>
      <c r="C18" s="139"/>
      <c r="D18" s="45"/>
      <c r="E18" s="43">
        <v>1</v>
      </c>
      <c r="F18" s="43"/>
      <c r="G18" s="43"/>
      <c r="H18" s="44"/>
      <c r="I18" s="6"/>
    </row>
    <row r="19" spans="1:9" ht="15">
      <c r="A19" s="155"/>
      <c r="B19" s="149" t="s">
        <v>25</v>
      </c>
      <c r="C19" s="140" t="s">
        <v>30</v>
      </c>
      <c r="D19" s="23" t="s">
        <v>48</v>
      </c>
      <c r="E19" s="24" t="s">
        <v>35</v>
      </c>
      <c r="F19" s="24" t="s">
        <v>34</v>
      </c>
      <c r="G19" s="24" t="s">
        <v>33</v>
      </c>
      <c r="H19" s="25" t="s">
        <v>32</v>
      </c>
      <c r="I19" s="6"/>
    </row>
    <row r="20" spans="1:9" ht="15.75" thickBot="1">
      <c r="A20" s="155"/>
      <c r="B20" s="153"/>
      <c r="C20" s="139"/>
      <c r="D20" s="42">
        <v>1</v>
      </c>
      <c r="E20" s="43"/>
      <c r="F20" s="43"/>
      <c r="G20" s="43"/>
      <c r="H20" s="44"/>
      <c r="I20" s="6"/>
    </row>
    <row r="21" spans="1:9" ht="15">
      <c r="A21" s="155"/>
      <c r="B21" s="153"/>
      <c r="C21" s="149" t="s">
        <v>31</v>
      </c>
      <c r="D21" s="141" t="s">
        <v>77</v>
      </c>
      <c r="E21" s="142"/>
      <c r="F21" s="142"/>
      <c r="G21" s="143"/>
      <c r="H21" s="61"/>
      <c r="I21" s="6"/>
    </row>
    <row r="22" spans="1:8" ht="15">
      <c r="A22" s="155"/>
      <c r="B22" s="153"/>
      <c r="C22" s="153"/>
      <c r="D22" s="157" t="s">
        <v>78</v>
      </c>
      <c r="E22" s="158"/>
      <c r="F22" s="158"/>
      <c r="G22" s="159"/>
      <c r="H22" s="62"/>
    </row>
    <row r="23" spans="1:8" ht="15">
      <c r="A23" s="155"/>
      <c r="B23" s="153"/>
      <c r="C23" s="153"/>
      <c r="D23" s="157" t="s">
        <v>79</v>
      </c>
      <c r="E23" s="158"/>
      <c r="F23" s="158"/>
      <c r="G23" s="159"/>
      <c r="H23" s="62"/>
    </row>
    <row r="24" spans="1:8" ht="15.75" thickBot="1">
      <c r="A24" s="156"/>
      <c r="B24" s="150"/>
      <c r="C24" s="150"/>
      <c r="D24" s="160" t="s">
        <v>49</v>
      </c>
      <c r="E24" s="161"/>
      <c r="F24" s="161"/>
      <c r="G24" s="162"/>
      <c r="H24" s="46"/>
    </row>
    <row r="25" ht="15.75" thickBot="1"/>
    <row r="26" spans="1:8" ht="15.75" thickBot="1">
      <c r="A26" s="105" t="s">
        <v>80</v>
      </c>
      <c r="B26" s="106"/>
      <c r="C26" s="107"/>
      <c r="D26" s="47">
        <f>D5+D6+D7+D8+D9+D12+D14+D16+D18+D20</f>
        <v>4</v>
      </c>
      <c r="E26" s="48">
        <f>E5+E6+E7+E8+E9+E12+E14+E16+E18+E20</f>
        <v>4</v>
      </c>
      <c r="F26" s="48">
        <f>F5+F6+F7+F8+F9+F12+F14+F16+F18+F20</f>
        <v>2</v>
      </c>
      <c r="G26" s="48">
        <f>G5+G6+G7+G8+G9+G12+G14+G16+G18+G20</f>
        <v>0</v>
      </c>
      <c r="H26" s="49">
        <f>H5+H6+H7+H8+H9+H12+H14+H16+H18+H20+H21+H22+H23+H24</f>
        <v>0</v>
      </c>
    </row>
    <row r="27" spans="3:5" ht="15">
      <c r="C27" t="s">
        <v>50</v>
      </c>
      <c r="D27" s="144">
        <f>D26+E26</f>
        <v>8</v>
      </c>
      <c r="E27" s="145"/>
    </row>
    <row r="28" spans="3:6" ht="15">
      <c r="C28" t="s">
        <v>52</v>
      </c>
      <c r="E28" s="146">
        <f>E26+F26</f>
        <v>6</v>
      </c>
      <c r="F28" s="147"/>
    </row>
    <row r="29" spans="3:8" ht="15">
      <c r="C29" t="s">
        <v>51</v>
      </c>
      <c r="F29" s="135">
        <f>F26+G26+H26</f>
        <v>2</v>
      </c>
      <c r="G29" s="136"/>
      <c r="H29" s="137"/>
    </row>
    <row r="30" ht="15.75" thickBot="1">
      <c r="B30" s="50"/>
    </row>
    <row r="31" spans="1:3" ht="16.5" thickBot="1" thickTop="1">
      <c r="A31" t="s">
        <v>81</v>
      </c>
      <c r="B31" s="53" t="str">
        <f>IF(AND(D27=0,E28=0,F29=0)," ",IF(AND(D27&gt;E28,D27&gt;F29),"Or",IF(AND(E28&gt;D27,E28&gt;F29),"Argent",IF(AND(F29&gt;D27,F29&gt;E28),"Bronze",IF(AND(D27=E28,D27=F29),"Argent",IF(D27=E28,"Or",IF(E28=F29,"Argent",IF(D27=F29,"Argent"))))))))</f>
        <v>Or</v>
      </c>
      <c r="C31" s="51"/>
    </row>
    <row r="32" ht="15.75" thickTop="1">
      <c r="B32" s="52"/>
    </row>
    <row r="33" spans="1:8" ht="15.75" thickBot="1">
      <c r="A33" s="148" t="s">
        <v>82</v>
      </c>
      <c r="B33" s="148"/>
      <c r="C33" s="148"/>
      <c r="D33" s="148"/>
      <c r="E33" s="148"/>
      <c r="F33" s="148"/>
      <c r="G33" s="63" t="str">
        <f>$A$2</f>
        <v>CI7</v>
      </c>
      <c r="H33" s="64">
        <v>1</v>
      </c>
    </row>
    <row r="34" spans="1:8" ht="30.75" thickBot="1">
      <c r="A34" s="126" t="s">
        <v>7</v>
      </c>
      <c r="B34" s="127"/>
      <c r="C34" s="18" t="s">
        <v>11</v>
      </c>
      <c r="D34" s="14" t="s">
        <v>17</v>
      </c>
      <c r="E34" s="10" t="s">
        <v>18</v>
      </c>
      <c r="F34" s="9" t="s">
        <v>19</v>
      </c>
      <c r="G34" s="10" t="s">
        <v>20</v>
      </c>
      <c r="H34" s="11" t="s">
        <v>21</v>
      </c>
    </row>
    <row r="35" spans="1:8" ht="15">
      <c r="A35" s="132" t="s">
        <v>8</v>
      </c>
      <c r="B35" s="128" t="s">
        <v>9</v>
      </c>
      <c r="C35" s="19" t="s">
        <v>12</v>
      </c>
      <c r="D35" s="29"/>
      <c r="E35" s="30"/>
      <c r="F35" s="30">
        <v>1</v>
      </c>
      <c r="G35" s="30"/>
      <c r="H35" s="31"/>
    </row>
    <row r="36" spans="1:8" ht="15.75" thickBot="1">
      <c r="A36" s="133"/>
      <c r="B36" s="129"/>
      <c r="C36" s="17" t="s">
        <v>13</v>
      </c>
      <c r="D36" s="32"/>
      <c r="E36" s="33"/>
      <c r="F36" s="33">
        <v>1</v>
      </c>
      <c r="G36" s="33"/>
      <c r="H36" s="34"/>
    </row>
    <row r="37" spans="1:8" ht="15">
      <c r="A37" s="133"/>
      <c r="B37" s="149" t="s">
        <v>10</v>
      </c>
      <c r="C37" s="15" t="s">
        <v>14</v>
      </c>
      <c r="D37" s="35"/>
      <c r="E37" s="36"/>
      <c r="F37" s="36"/>
      <c r="G37" s="36">
        <v>1</v>
      </c>
      <c r="H37" s="37"/>
    </row>
    <row r="38" spans="1:8" ht="15.75" thickBot="1">
      <c r="A38" s="133"/>
      <c r="B38" s="150"/>
      <c r="C38" s="60" t="s">
        <v>15</v>
      </c>
      <c r="D38" s="32"/>
      <c r="E38" s="33"/>
      <c r="F38" s="33"/>
      <c r="G38" s="33">
        <v>1</v>
      </c>
      <c r="H38" s="34"/>
    </row>
    <row r="39" spans="1:8" ht="15.75" thickBot="1">
      <c r="A39" s="134"/>
      <c r="B39" s="151" t="s">
        <v>83</v>
      </c>
      <c r="C39" s="152"/>
      <c r="D39" s="65">
        <v>1</v>
      </c>
      <c r="E39" s="66"/>
      <c r="F39" s="66"/>
      <c r="G39" s="66"/>
      <c r="H39" s="67"/>
    </row>
    <row r="40" ht="15.75" thickBot="1"/>
    <row r="41" spans="1:8" ht="15.75" thickBot="1">
      <c r="A41" s="105" t="s">
        <v>80</v>
      </c>
      <c r="B41" s="106"/>
      <c r="C41" s="107"/>
      <c r="D41" s="47">
        <f>D35+D36+D37+D38+D39</f>
        <v>1</v>
      </c>
      <c r="E41" s="47">
        <f>E35+E36+E37+E38+E39</f>
        <v>0</v>
      </c>
      <c r="F41" s="47">
        <f>F35+F36+F37+F38+F39</f>
        <v>2</v>
      </c>
      <c r="G41" s="47">
        <f>G35+G36+G37+G38+G39</f>
        <v>2</v>
      </c>
      <c r="H41" s="47">
        <f>H35+H36+H37+H38+H39</f>
        <v>0</v>
      </c>
    </row>
    <row r="42" spans="3:5" ht="15">
      <c r="C42" t="s">
        <v>50</v>
      </c>
      <c r="D42" s="144">
        <f>D41+E41</f>
        <v>1</v>
      </c>
      <c r="E42" s="145"/>
    </row>
    <row r="43" spans="3:6" ht="15">
      <c r="C43" t="s">
        <v>52</v>
      </c>
      <c r="E43" s="146">
        <f>E41+F41</f>
        <v>2</v>
      </c>
      <c r="F43" s="147"/>
    </row>
    <row r="44" spans="3:8" ht="15">
      <c r="C44" t="s">
        <v>51</v>
      </c>
      <c r="F44" s="135">
        <f>F41+G41+H41</f>
        <v>4</v>
      </c>
      <c r="G44" s="136"/>
      <c r="H44" s="137"/>
    </row>
    <row r="45" ht="15.75" thickBot="1">
      <c r="B45" s="50"/>
    </row>
    <row r="46" spans="1:3" ht="16.5" thickBot="1" thickTop="1">
      <c r="A46" t="s">
        <v>84</v>
      </c>
      <c r="B46" s="53" t="str">
        <f>IF(AND(D42=0,E43=0,F44=0)," ",IF(AND(D42&gt;E43,D42&gt;F44),"Or",IF(AND(E43&gt;D42,E43&gt;F44),"Argent",IF(AND(F44&gt;D42,F44&gt;E43),"Bronze",IF(AND(D42=E43,D42=F44),"Argent",IF(D42=E43,"Or",IF(E43=F44,"Argent",IF(D42=F44,"Argent"))))))))</f>
        <v>Bronze</v>
      </c>
      <c r="C46" s="51"/>
    </row>
    <row r="47" ht="15.75" thickTop="1"/>
    <row r="48" spans="1:8" ht="15.75" thickBot="1">
      <c r="A48" s="148" t="s">
        <v>85</v>
      </c>
      <c r="B48" s="148"/>
      <c r="C48" s="148"/>
      <c r="D48" s="148"/>
      <c r="E48" s="148"/>
      <c r="F48" s="148"/>
      <c r="G48" s="63" t="str">
        <f>$A$2</f>
        <v>CI7</v>
      </c>
      <c r="H48" s="64">
        <f>H33+1</f>
        <v>2</v>
      </c>
    </row>
    <row r="49" spans="1:8" ht="30.75" thickBot="1">
      <c r="A49" s="126" t="s">
        <v>7</v>
      </c>
      <c r="B49" s="127"/>
      <c r="C49" s="18" t="s">
        <v>11</v>
      </c>
      <c r="D49" s="14" t="s">
        <v>17</v>
      </c>
      <c r="E49" s="10" t="s">
        <v>18</v>
      </c>
      <c r="F49" s="9" t="s">
        <v>19</v>
      </c>
      <c r="G49" s="10" t="s">
        <v>20</v>
      </c>
      <c r="H49" s="11" t="s">
        <v>21</v>
      </c>
    </row>
    <row r="50" spans="1:8" ht="15">
      <c r="A50" s="132" t="s">
        <v>8</v>
      </c>
      <c r="B50" s="128" t="s">
        <v>9</v>
      </c>
      <c r="C50" s="19" t="s">
        <v>12</v>
      </c>
      <c r="D50" s="29"/>
      <c r="E50" s="30"/>
      <c r="F50" s="30">
        <v>1</v>
      </c>
      <c r="G50" s="30"/>
      <c r="H50" s="31"/>
    </row>
    <row r="51" spans="1:8" ht="15.75" thickBot="1">
      <c r="A51" s="133"/>
      <c r="B51" s="129"/>
      <c r="C51" s="17" t="s">
        <v>13</v>
      </c>
      <c r="D51" s="32"/>
      <c r="E51" s="33"/>
      <c r="F51" s="33">
        <v>1</v>
      </c>
      <c r="G51" s="33"/>
      <c r="H51" s="34"/>
    </row>
    <row r="52" spans="1:8" ht="15">
      <c r="A52" s="133"/>
      <c r="B52" s="149" t="s">
        <v>10</v>
      </c>
      <c r="C52" s="15" t="s">
        <v>14</v>
      </c>
      <c r="D52" s="35"/>
      <c r="E52" s="36"/>
      <c r="F52" s="36"/>
      <c r="G52" s="36">
        <v>1</v>
      </c>
      <c r="H52" s="37"/>
    </row>
    <row r="53" spans="1:8" ht="15.75" thickBot="1">
      <c r="A53" s="133"/>
      <c r="B53" s="150"/>
      <c r="C53" s="60" t="s">
        <v>15</v>
      </c>
      <c r="D53" s="32"/>
      <c r="E53" s="33">
        <v>1</v>
      </c>
      <c r="F53" s="33"/>
      <c r="G53" s="33"/>
      <c r="H53" s="34"/>
    </row>
    <row r="54" spans="1:8" ht="15.75" thickBot="1">
      <c r="A54" s="134"/>
      <c r="B54" s="151" t="s">
        <v>83</v>
      </c>
      <c r="C54" s="152"/>
      <c r="D54" s="65"/>
      <c r="E54" s="66">
        <v>1</v>
      </c>
      <c r="F54" s="66"/>
      <c r="G54" s="66"/>
      <c r="H54" s="67"/>
    </row>
    <row r="55" ht="15.75" thickBot="1"/>
    <row r="56" spans="1:8" ht="15.75" thickBot="1">
      <c r="A56" s="105" t="s">
        <v>80</v>
      </c>
      <c r="B56" s="106"/>
      <c r="C56" s="107"/>
      <c r="D56" s="47">
        <f>D50+D51+D52+D53+D54</f>
        <v>0</v>
      </c>
      <c r="E56" s="47">
        <f>E50+E51+E52+E53+E54</f>
        <v>2</v>
      </c>
      <c r="F56" s="47">
        <f>F50+F51+F52+F53+F54</f>
        <v>2</v>
      </c>
      <c r="G56" s="47">
        <f>G50+G51+G52+G53+G54</f>
        <v>1</v>
      </c>
      <c r="H56" s="47">
        <f>H50+H51+H52+H53+H54</f>
        <v>0</v>
      </c>
    </row>
    <row r="57" spans="3:5" ht="15">
      <c r="C57" t="s">
        <v>50</v>
      </c>
      <c r="D57" s="144">
        <f>D56+E56</f>
        <v>2</v>
      </c>
      <c r="E57" s="145"/>
    </row>
    <row r="58" spans="3:6" ht="15">
      <c r="C58" t="s">
        <v>52</v>
      </c>
      <c r="E58" s="146">
        <f>E56+F56</f>
        <v>4</v>
      </c>
      <c r="F58" s="147"/>
    </row>
    <row r="59" spans="3:8" ht="15">
      <c r="C59" t="s">
        <v>51</v>
      </c>
      <c r="F59" s="135">
        <f>F56+G56+H56</f>
        <v>3</v>
      </c>
      <c r="G59" s="136"/>
      <c r="H59" s="137"/>
    </row>
    <row r="60" ht="15.75" thickBot="1">
      <c r="B60" s="50"/>
    </row>
    <row r="61" spans="1:3" ht="16.5" thickBot="1" thickTop="1">
      <c r="A61" t="s">
        <v>108</v>
      </c>
      <c r="B61" s="53" t="str">
        <f>IF(AND(D57=0,E58=0,F59=0)," ",IF(AND(D57&gt;E58,D57&gt;F59),"Or",IF(AND(E58&gt;D57,E58&gt;F59),"Argent",IF(AND(F59&gt;D57,F59&gt;E58),"Bronze",IF(AND(D57=E58,D57=F59),"Argent",IF(D57=E58,"Or",IF(E58=F59,"Argent",IF(D57=F59,"Argent"))))))))</f>
        <v>Argent</v>
      </c>
      <c r="C61" s="51"/>
    </row>
    <row r="62" ht="15.75" thickTop="1"/>
    <row r="63" spans="1:8" ht="15.75" thickBot="1">
      <c r="A63" s="148" t="s">
        <v>86</v>
      </c>
      <c r="B63" s="148"/>
      <c r="C63" s="148"/>
      <c r="D63" s="148"/>
      <c r="E63" s="148"/>
      <c r="F63" s="148"/>
      <c r="G63" s="63" t="str">
        <f>$A$2</f>
        <v>CI7</v>
      </c>
      <c r="H63" s="64">
        <f>H48+1</f>
        <v>3</v>
      </c>
    </row>
    <row r="64" spans="1:8" ht="30.75" thickBot="1">
      <c r="A64" s="126" t="s">
        <v>7</v>
      </c>
      <c r="B64" s="127"/>
      <c r="C64" s="18" t="s">
        <v>11</v>
      </c>
      <c r="D64" s="14" t="s">
        <v>17</v>
      </c>
      <c r="E64" s="10" t="s">
        <v>18</v>
      </c>
      <c r="F64" s="9" t="s">
        <v>19</v>
      </c>
      <c r="G64" s="10" t="s">
        <v>20</v>
      </c>
      <c r="H64" s="11" t="s">
        <v>21</v>
      </c>
    </row>
    <row r="65" spans="1:8" ht="15">
      <c r="A65" s="132" t="s">
        <v>8</v>
      </c>
      <c r="B65" s="128" t="s">
        <v>9</v>
      </c>
      <c r="C65" s="19" t="s">
        <v>12</v>
      </c>
      <c r="D65" s="29">
        <v>1</v>
      </c>
      <c r="E65" s="30"/>
      <c r="F65" s="30"/>
      <c r="G65" s="30"/>
      <c r="H65" s="31"/>
    </row>
    <row r="66" spans="1:8" ht="15.75" thickBot="1">
      <c r="A66" s="133"/>
      <c r="B66" s="129"/>
      <c r="C66" s="17" t="s">
        <v>13</v>
      </c>
      <c r="D66" s="32"/>
      <c r="E66" s="33">
        <v>1</v>
      </c>
      <c r="F66" s="33"/>
      <c r="G66" s="33"/>
      <c r="H66" s="34"/>
    </row>
    <row r="67" spans="1:8" ht="15">
      <c r="A67" s="133"/>
      <c r="B67" s="149" t="s">
        <v>10</v>
      </c>
      <c r="C67" s="15" t="s">
        <v>14</v>
      </c>
      <c r="D67" s="35">
        <v>1</v>
      </c>
      <c r="E67" s="36"/>
      <c r="F67" s="36"/>
      <c r="G67" s="36"/>
      <c r="H67" s="37"/>
    </row>
    <row r="68" spans="1:8" ht="15.75" thickBot="1">
      <c r="A68" s="133"/>
      <c r="B68" s="150"/>
      <c r="C68" s="60" t="s">
        <v>15</v>
      </c>
      <c r="D68" s="32">
        <v>1</v>
      </c>
      <c r="E68" s="33"/>
      <c r="F68" s="33"/>
      <c r="G68" s="33"/>
      <c r="H68" s="34"/>
    </row>
    <row r="69" spans="1:8" ht="15.75" thickBot="1">
      <c r="A69" s="134"/>
      <c r="B69" s="151" t="s">
        <v>83</v>
      </c>
      <c r="C69" s="152"/>
      <c r="D69" s="65">
        <v>1</v>
      </c>
      <c r="E69" s="66"/>
      <c r="F69" s="66"/>
      <c r="G69" s="66"/>
      <c r="H69" s="67"/>
    </row>
    <row r="70" ht="15.75" thickBot="1"/>
    <row r="71" spans="1:8" ht="15.75" thickBot="1">
      <c r="A71" s="105" t="s">
        <v>80</v>
      </c>
      <c r="B71" s="106"/>
      <c r="C71" s="107"/>
      <c r="D71" s="47">
        <f>D65+D66+D67+D68+D69</f>
        <v>4</v>
      </c>
      <c r="E71" s="47">
        <f>E65+E66+E67+E68+E69</f>
        <v>1</v>
      </c>
      <c r="F71" s="47">
        <f>F65+F66+F67+F68+F69</f>
        <v>0</v>
      </c>
      <c r="G71" s="47">
        <f>G65+G66+G67+G68+G69</f>
        <v>0</v>
      </c>
      <c r="H71" s="47">
        <f>H65+H66+H67+H68+H69</f>
        <v>0</v>
      </c>
    </row>
    <row r="72" spans="3:5" ht="15">
      <c r="C72" t="s">
        <v>50</v>
      </c>
      <c r="D72" s="144">
        <f>D71+E71</f>
        <v>5</v>
      </c>
      <c r="E72" s="145"/>
    </row>
    <row r="73" spans="3:6" ht="15">
      <c r="C73" t="s">
        <v>52</v>
      </c>
      <c r="E73" s="146">
        <f>E71+F71</f>
        <v>1</v>
      </c>
      <c r="F73" s="147"/>
    </row>
    <row r="74" spans="3:8" ht="15">
      <c r="C74" t="s">
        <v>51</v>
      </c>
      <c r="F74" s="135">
        <f>F71+G71+H71</f>
        <v>0</v>
      </c>
      <c r="G74" s="136"/>
      <c r="H74" s="137"/>
    </row>
    <row r="75" ht="15.75" thickBot="1">
      <c r="B75" s="50"/>
    </row>
    <row r="76" spans="1:3" ht="16.5" thickBot="1" thickTop="1">
      <c r="A76" t="s">
        <v>107</v>
      </c>
      <c r="B76" s="53" t="str">
        <f>IF(AND(D72=0,E73=0,F74=0)," ",IF(AND(D72&gt;E73,D72&gt;F74),"Or",IF(AND(E73&gt;D72,E73&gt;F74),"Argent",IF(AND(F74&gt;D72,F74&gt;E73),"Bronze",IF(AND(D72=E73,D72=F74),"Argent",IF(D72=E73,"Or",IF(E73=F74,"Argent",IF(D72=F74,"Argent"))))))))</f>
        <v>Or</v>
      </c>
      <c r="C76" s="51"/>
    </row>
    <row r="77" ht="15.75" thickTop="1"/>
    <row r="78" spans="1:8" ht="15.75" thickBot="1">
      <c r="A78" s="148" t="s">
        <v>87</v>
      </c>
      <c r="B78" s="148"/>
      <c r="C78" s="148"/>
      <c r="D78" s="148"/>
      <c r="E78" s="148"/>
      <c r="F78" s="148"/>
      <c r="G78" s="63" t="str">
        <f>$A$2</f>
        <v>CI7</v>
      </c>
      <c r="H78" s="64">
        <f>H63+1</f>
        <v>4</v>
      </c>
    </row>
    <row r="79" spans="1:8" ht="30.75" thickBot="1">
      <c r="A79" s="126" t="s">
        <v>7</v>
      </c>
      <c r="B79" s="127"/>
      <c r="C79" s="18" t="s">
        <v>11</v>
      </c>
      <c r="D79" s="14" t="s">
        <v>17</v>
      </c>
      <c r="E79" s="10" t="s">
        <v>18</v>
      </c>
      <c r="F79" s="9" t="s">
        <v>19</v>
      </c>
      <c r="G79" s="10" t="s">
        <v>20</v>
      </c>
      <c r="H79" s="11" t="s">
        <v>21</v>
      </c>
    </row>
    <row r="80" spans="1:8" ht="15">
      <c r="A80" s="132" t="s">
        <v>8</v>
      </c>
      <c r="B80" s="128" t="s">
        <v>9</v>
      </c>
      <c r="C80" s="19" t="s">
        <v>12</v>
      </c>
      <c r="D80" s="29"/>
      <c r="E80" s="30">
        <v>1</v>
      </c>
      <c r="F80" s="30"/>
      <c r="G80" s="30"/>
      <c r="H80" s="31"/>
    </row>
    <row r="81" spans="1:8" ht="15.75" thickBot="1">
      <c r="A81" s="133"/>
      <c r="B81" s="129"/>
      <c r="C81" s="17" t="s">
        <v>13</v>
      </c>
      <c r="D81" s="32"/>
      <c r="E81" s="33">
        <v>1</v>
      </c>
      <c r="F81" s="33"/>
      <c r="G81" s="33"/>
      <c r="H81" s="34"/>
    </row>
    <row r="82" spans="1:8" ht="15">
      <c r="A82" s="133"/>
      <c r="B82" s="149" t="s">
        <v>10</v>
      </c>
      <c r="C82" s="15" t="s">
        <v>14</v>
      </c>
      <c r="D82" s="35"/>
      <c r="E82" s="36">
        <v>1</v>
      </c>
      <c r="F82" s="36"/>
      <c r="G82" s="36"/>
      <c r="H82" s="37"/>
    </row>
    <row r="83" spans="1:8" ht="15.75" thickBot="1">
      <c r="A83" s="133"/>
      <c r="B83" s="150"/>
      <c r="C83" s="60" t="s">
        <v>15</v>
      </c>
      <c r="D83" s="32"/>
      <c r="E83" s="33">
        <v>1</v>
      </c>
      <c r="F83" s="33"/>
      <c r="G83" s="33"/>
      <c r="H83" s="34"/>
    </row>
    <row r="84" spans="1:8" ht="15.75" thickBot="1">
      <c r="A84" s="134"/>
      <c r="B84" s="151" t="s">
        <v>83</v>
      </c>
      <c r="C84" s="152"/>
      <c r="D84" s="65">
        <v>1</v>
      </c>
      <c r="E84" s="66"/>
      <c r="F84" s="66"/>
      <c r="G84" s="66"/>
      <c r="H84" s="67"/>
    </row>
    <row r="85" ht="15.75" thickBot="1"/>
    <row r="86" spans="1:8" ht="15.75" thickBot="1">
      <c r="A86" s="105" t="s">
        <v>80</v>
      </c>
      <c r="B86" s="106"/>
      <c r="C86" s="107"/>
      <c r="D86" s="47">
        <f>D80+D81+D82+D83+D84</f>
        <v>1</v>
      </c>
      <c r="E86" s="47">
        <f>E80+E81+E82+E83+E84</f>
        <v>4</v>
      </c>
      <c r="F86" s="47">
        <f>F80+F81+F82+F83+F84</f>
        <v>0</v>
      </c>
      <c r="G86" s="47">
        <f>G80+G81+G82+G83+G84</f>
        <v>0</v>
      </c>
      <c r="H86" s="47">
        <f>H80+H81+H82+H83+H84</f>
        <v>0</v>
      </c>
    </row>
    <row r="87" spans="3:5" ht="15">
      <c r="C87" t="s">
        <v>50</v>
      </c>
      <c r="D87" s="144">
        <f>D86+E86</f>
        <v>5</v>
      </c>
      <c r="E87" s="145"/>
    </row>
    <row r="88" spans="3:6" ht="15">
      <c r="C88" t="s">
        <v>52</v>
      </c>
      <c r="E88" s="146">
        <f>E86+F86</f>
        <v>4</v>
      </c>
      <c r="F88" s="147"/>
    </row>
    <row r="89" spans="3:8" ht="15">
      <c r="C89" t="s">
        <v>51</v>
      </c>
      <c r="F89" s="135">
        <f>F86+G86+H86</f>
        <v>0</v>
      </c>
      <c r="G89" s="136"/>
      <c r="H89" s="137"/>
    </row>
    <row r="90" ht="15.75" thickBot="1">
      <c r="B90" s="50"/>
    </row>
    <row r="91" spans="1:3" ht="16.5" thickBot="1" thickTop="1">
      <c r="A91" t="s">
        <v>106</v>
      </c>
      <c r="B91" s="53" t="str">
        <f>IF(AND(D87=0,E88=0,F89=0)," ",IF(AND(D87&gt;E88,D87&gt;F89),"Or",IF(AND(E88&gt;D87,E88&gt;F89),"Argent",IF(AND(F89&gt;D87,F89&gt;E88),"Bronze",IF(AND(D87=E88,D87=F89),"Argent",IF(D87=E88,"Or",IF(E88=F89,"Argent",IF(D87=F89,"Argent"))))))))</f>
        <v>Or</v>
      </c>
      <c r="C91" s="51"/>
    </row>
    <row r="92" ht="15.75" thickTop="1"/>
    <row r="93" spans="1:8" ht="15.75" thickBot="1">
      <c r="A93" s="148" t="s">
        <v>88</v>
      </c>
      <c r="B93" s="148"/>
      <c r="C93" s="148"/>
      <c r="D93" s="148"/>
      <c r="E93" s="148"/>
      <c r="F93" s="148"/>
      <c r="G93" s="63" t="str">
        <f>$A$2</f>
        <v>CI7</v>
      </c>
      <c r="H93" s="64">
        <f>H78+1</f>
        <v>5</v>
      </c>
    </row>
    <row r="94" spans="1:8" ht="30.75" thickBot="1">
      <c r="A94" s="126" t="s">
        <v>7</v>
      </c>
      <c r="B94" s="127"/>
      <c r="C94" s="18" t="s">
        <v>11</v>
      </c>
      <c r="D94" s="14" t="s">
        <v>17</v>
      </c>
      <c r="E94" s="10" t="s">
        <v>18</v>
      </c>
      <c r="F94" s="9" t="s">
        <v>19</v>
      </c>
      <c r="G94" s="10" t="s">
        <v>20</v>
      </c>
      <c r="H94" s="11" t="s">
        <v>21</v>
      </c>
    </row>
    <row r="95" spans="1:8" ht="15">
      <c r="A95" s="132" t="s">
        <v>8</v>
      </c>
      <c r="B95" s="128" t="s">
        <v>9</v>
      </c>
      <c r="C95" s="19" t="s">
        <v>12</v>
      </c>
      <c r="D95" s="29">
        <v>1</v>
      </c>
      <c r="E95" s="30"/>
      <c r="F95" s="30"/>
      <c r="G95" s="30"/>
      <c r="H95" s="31"/>
    </row>
    <row r="96" spans="1:8" ht="15.75" thickBot="1">
      <c r="A96" s="133"/>
      <c r="B96" s="129"/>
      <c r="C96" s="17" t="s">
        <v>13</v>
      </c>
      <c r="D96" s="32">
        <v>1</v>
      </c>
      <c r="E96" s="33"/>
      <c r="F96" s="33"/>
      <c r="G96" s="33"/>
      <c r="H96" s="34"/>
    </row>
    <row r="97" spans="1:8" ht="15">
      <c r="A97" s="133"/>
      <c r="B97" s="149" t="s">
        <v>10</v>
      </c>
      <c r="C97" s="15" t="s">
        <v>14</v>
      </c>
      <c r="D97" s="35"/>
      <c r="E97" s="36"/>
      <c r="F97" s="36">
        <v>1</v>
      </c>
      <c r="G97" s="36"/>
      <c r="H97" s="37"/>
    </row>
    <row r="98" spans="1:8" ht="15.75" thickBot="1">
      <c r="A98" s="133"/>
      <c r="B98" s="150"/>
      <c r="C98" s="60" t="s">
        <v>15</v>
      </c>
      <c r="D98" s="32">
        <v>1</v>
      </c>
      <c r="E98" s="33"/>
      <c r="F98" s="33"/>
      <c r="G98" s="33"/>
      <c r="H98" s="34"/>
    </row>
    <row r="99" spans="1:8" ht="15.75" thickBot="1">
      <c r="A99" s="134"/>
      <c r="B99" s="151" t="s">
        <v>83</v>
      </c>
      <c r="C99" s="152"/>
      <c r="D99" s="65">
        <v>1</v>
      </c>
      <c r="E99" s="66"/>
      <c r="F99" s="66"/>
      <c r="G99" s="66"/>
      <c r="H99" s="67"/>
    </row>
    <row r="100" ht="15.75" thickBot="1"/>
    <row r="101" spans="1:8" ht="15.75" thickBot="1">
      <c r="A101" s="105" t="s">
        <v>80</v>
      </c>
      <c r="B101" s="106"/>
      <c r="C101" s="107"/>
      <c r="D101" s="47">
        <f>D95+D96+D97+D98+D99</f>
        <v>4</v>
      </c>
      <c r="E101" s="47">
        <f>E95+E96+E97+E98+E99</f>
        <v>0</v>
      </c>
      <c r="F101" s="47">
        <f>F95+F96+F97+F98+F99</f>
        <v>1</v>
      </c>
      <c r="G101" s="47">
        <f>G95+G96+G97+G98+G99</f>
        <v>0</v>
      </c>
      <c r="H101" s="47">
        <f>H95+H96+H97+H98+H99</f>
        <v>0</v>
      </c>
    </row>
    <row r="102" spans="3:5" ht="15">
      <c r="C102" t="s">
        <v>50</v>
      </c>
      <c r="D102" s="144">
        <f>D101+E101</f>
        <v>4</v>
      </c>
      <c r="E102" s="145"/>
    </row>
    <row r="103" spans="3:6" ht="15">
      <c r="C103" t="s">
        <v>52</v>
      </c>
      <c r="E103" s="146">
        <f>E101+F101</f>
        <v>1</v>
      </c>
      <c r="F103" s="147"/>
    </row>
    <row r="104" spans="3:8" ht="15">
      <c r="C104" t="s">
        <v>51</v>
      </c>
      <c r="F104" s="135">
        <f>F101+G101+H101</f>
        <v>1</v>
      </c>
      <c r="G104" s="136"/>
      <c r="H104" s="137"/>
    </row>
    <row r="105" ht="15.75" thickBot="1">
      <c r="B105" s="50"/>
    </row>
    <row r="106" spans="1:3" ht="16.5" thickBot="1" thickTop="1">
      <c r="A106" t="s">
        <v>105</v>
      </c>
      <c r="B106" s="53" t="str">
        <f>IF(AND(D102=0,E103=0,F104=0)," ",IF(AND(D102&gt;E103,D102&gt;F104),"Or",IF(AND(E103&gt;D102,E103&gt;F104),"Argent",IF(AND(F104&gt;D102,F104&gt;E103),"Bronze",IF(AND(D102=E103,D102=F104),"Argent",IF(D102=E103,"Or",IF(E103=F104,"Argent",IF(D102=F104,"Argent"))))))))</f>
        <v>Or</v>
      </c>
      <c r="C106" s="51"/>
    </row>
    <row r="107" ht="15.75" thickTop="1"/>
    <row r="108" spans="1:8" ht="15.75" thickBot="1">
      <c r="A108" s="148" t="s">
        <v>89</v>
      </c>
      <c r="B108" s="148"/>
      <c r="C108" s="148"/>
      <c r="D108" s="148"/>
      <c r="E108" s="148"/>
      <c r="F108" s="148"/>
      <c r="G108" s="63" t="str">
        <f>$A$2</f>
        <v>CI7</v>
      </c>
      <c r="H108" s="64">
        <f>H93+1</f>
        <v>6</v>
      </c>
    </row>
    <row r="109" spans="1:8" ht="30.75" thickBot="1">
      <c r="A109" s="126" t="s">
        <v>7</v>
      </c>
      <c r="B109" s="127"/>
      <c r="C109" s="18" t="s">
        <v>11</v>
      </c>
      <c r="D109" s="14" t="s">
        <v>17</v>
      </c>
      <c r="E109" s="10" t="s">
        <v>18</v>
      </c>
      <c r="F109" s="9" t="s">
        <v>19</v>
      </c>
      <c r="G109" s="10" t="s">
        <v>20</v>
      </c>
      <c r="H109" s="11" t="s">
        <v>21</v>
      </c>
    </row>
    <row r="110" spans="1:8" ht="15">
      <c r="A110" s="132" t="s">
        <v>8</v>
      </c>
      <c r="B110" s="128" t="s">
        <v>9</v>
      </c>
      <c r="C110" s="19" t="s">
        <v>12</v>
      </c>
      <c r="D110" s="29">
        <v>1</v>
      </c>
      <c r="E110" s="30"/>
      <c r="F110" s="30"/>
      <c r="G110" s="30"/>
      <c r="H110" s="31"/>
    </row>
    <row r="111" spans="1:8" ht="15.75" thickBot="1">
      <c r="A111" s="133"/>
      <c r="B111" s="129"/>
      <c r="C111" s="17" t="s">
        <v>13</v>
      </c>
      <c r="D111" s="32"/>
      <c r="E111" s="33"/>
      <c r="F111" s="33">
        <v>1</v>
      </c>
      <c r="G111" s="33"/>
      <c r="H111" s="34"/>
    </row>
    <row r="112" spans="1:8" ht="15">
      <c r="A112" s="133"/>
      <c r="B112" s="149" t="s">
        <v>10</v>
      </c>
      <c r="C112" s="15" t="s">
        <v>14</v>
      </c>
      <c r="D112" s="35"/>
      <c r="E112" s="36"/>
      <c r="F112" s="36">
        <v>1</v>
      </c>
      <c r="G112" s="36"/>
      <c r="H112" s="37"/>
    </row>
    <row r="113" spans="1:8" ht="15.75" thickBot="1">
      <c r="A113" s="133"/>
      <c r="B113" s="150"/>
      <c r="C113" s="60" t="s">
        <v>15</v>
      </c>
      <c r="D113" s="32">
        <v>1</v>
      </c>
      <c r="E113" s="33"/>
      <c r="F113" s="33"/>
      <c r="G113" s="33"/>
      <c r="H113" s="34"/>
    </row>
    <row r="114" spans="1:8" ht="15.75" thickBot="1">
      <c r="A114" s="134"/>
      <c r="B114" s="151" t="s">
        <v>83</v>
      </c>
      <c r="C114" s="152"/>
      <c r="D114" s="65">
        <v>1</v>
      </c>
      <c r="E114" s="66"/>
      <c r="F114" s="66"/>
      <c r="G114" s="66"/>
      <c r="H114" s="67"/>
    </row>
    <row r="115" ht="15.75" thickBot="1"/>
    <row r="116" spans="1:8" ht="15.75" thickBot="1">
      <c r="A116" s="105" t="s">
        <v>80</v>
      </c>
      <c r="B116" s="106"/>
      <c r="C116" s="107"/>
      <c r="D116" s="47">
        <f>D110+D111+D112+D113+D114</f>
        <v>3</v>
      </c>
      <c r="E116" s="47">
        <f>E110+E111+E112+E113+E114</f>
        <v>0</v>
      </c>
      <c r="F116" s="47">
        <f>F110+F111+F112+F113+F114</f>
        <v>2</v>
      </c>
      <c r="G116" s="47">
        <f>G110+G111+G112+G113+G114</f>
        <v>0</v>
      </c>
      <c r="H116" s="47">
        <f>H110+H111+H112+H113+H114</f>
        <v>0</v>
      </c>
    </row>
    <row r="117" spans="3:5" ht="15">
      <c r="C117" t="s">
        <v>50</v>
      </c>
      <c r="D117" s="144">
        <f>D116+E116</f>
        <v>3</v>
      </c>
      <c r="E117" s="145"/>
    </row>
    <row r="118" spans="3:6" ht="15">
      <c r="C118" t="s">
        <v>52</v>
      </c>
      <c r="E118" s="146">
        <f>E116+F116</f>
        <v>2</v>
      </c>
      <c r="F118" s="147"/>
    </row>
    <row r="119" spans="3:8" ht="15">
      <c r="C119" t="s">
        <v>51</v>
      </c>
      <c r="F119" s="135">
        <f>F116+G116+H116</f>
        <v>2</v>
      </c>
      <c r="G119" s="136"/>
      <c r="H119" s="137"/>
    </row>
    <row r="120" ht="15.75" thickBot="1">
      <c r="B120" s="50"/>
    </row>
    <row r="121" spans="1:3" ht="16.5" thickBot="1" thickTop="1">
      <c r="A121" t="s">
        <v>104</v>
      </c>
      <c r="B121" s="53" t="str">
        <f>IF(AND(D117=0,E118=0,F119=0)," ",IF(AND(D117&gt;E118,D117&gt;F119),"Or",IF(AND(E118&gt;D117,E118&gt;F119),"Argent",IF(AND(F119&gt;D117,F119&gt;E118),"Bronze",IF(AND(D117=E118,D117=F119),"Argent",IF(D117=E118,"Or",IF(E118=F119,"Argent",IF(D117=F119,"Argent"))))))))</f>
        <v>Or</v>
      </c>
      <c r="C121" s="51"/>
    </row>
    <row r="122" ht="15.75" thickTop="1"/>
    <row r="123" spans="1:8" ht="15.75" thickBot="1">
      <c r="A123" s="148" t="s">
        <v>90</v>
      </c>
      <c r="B123" s="148"/>
      <c r="C123" s="148"/>
      <c r="D123" s="148"/>
      <c r="E123" s="148"/>
      <c r="F123" s="148"/>
      <c r="G123" s="63" t="str">
        <f>$A$2</f>
        <v>CI7</v>
      </c>
      <c r="H123" s="64">
        <f>H108+1</f>
        <v>7</v>
      </c>
    </row>
    <row r="124" spans="1:8" ht="30.75" thickBot="1">
      <c r="A124" s="126" t="s">
        <v>7</v>
      </c>
      <c r="B124" s="127"/>
      <c r="C124" s="18" t="s">
        <v>11</v>
      </c>
      <c r="D124" s="14" t="s">
        <v>17</v>
      </c>
      <c r="E124" s="10" t="s">
        <v>18</v>
      </c>
      <c r="F124" s="9" t="s">
        <v>19</v>
      </c>
      <c r="G124" s="10" t="s">
        <v>20</v>
      </c>
      <c r="H124" s="11" t="s">
        <v>21</v>
      </c>
    </row>
    <row r="125" spans="1:8" ht="15">
      <c r="A125" s="132" t="s">
        <v>8</v>
      </c>
      <c r="B125" s="128" t="s">
        <v>9</v>
      </c>
      <c r="C125" s="19" t="s">
        <v>12</v>
      </c>
      <c r="D125" s="29"/>
      <c r="E125" s="30"/>
      <c r="F125" s="30"/>
      <c r="G125" s="30"/>
      <c r="H125" s="31"/>
    </row>
    <row r="126" spans="1:8" ht="15.75" thickBot="1">
      <c r="A126" s="133"/>
      <c r="B126" s="129"/>
      <c r="C126" s="17" t="s">
        <v>13</v>
      </c>
      <c r="D126" s="32"/>
      <c r="E126" s="33"/>
      <c r="F126" s="33"/>
      <c r="G126" s="33"/>
      <c r="H126" s="34"/>
    </row>
    <row r="127" spans="1:8" ht="15">
      <c r="A127" s="133"/>
      <c r="B127" s="149" t="s">
        <v>10</v>
      </c>
      <c r="C127" s="15" t="s">
        <v>14</v>
      </c>
      <c r="D127" s="35"/>
      <c r="E127" s="36"/>
      <c r="F127" s="36"/>
      <c r="G127" s="36"/>
      <c r="H127" s="37"/>
    </row>
    <row r="128" spans="1:8" ht="15.75" thickBot="1">
      <c r="A128" s="133"/>
      <c r="B128" s="150"/>
      <c r="C128" s="60" t="s">
        <v>15</v>
      </c>
      <c r="D128" s="32"/>
      <c r="E128" s="33"/>
      <c r="F128" s="33"/>
      <c r="G128" s="33"/>
      <c r="H128" s="34"/>
    </row>
    <row r="129" spans="1:8" ht="15.75" thickBot="1">
      <c r="A129" s="134"/>
      <c r="B129" s="151" t="s">
        <v>83</v>
      </c>
      <c r="C129" s="152"/>
      <c r="D129" s="65"/>
      <c r="E129" s="66"/>
      <c r="F129" s="66"/>
      <c r="G129" s="66"/>
      <c r="H129" s="67"/>
    </row>
    <row r="130" ht="15.75" thickBot="1"/>
    <row r="131" spans="1:8" ht="15.75" thickBot="1">
      <c r="A131" s="105" t="s">
        <v>80</v>
      </c>
      <c r="B131" s="106"/>
      <c r="C131" s="107"/>
      <c r="D131" s="47">
        <f>D125+D126+D127+D128+D129</f>
        <v>0</v>
      </c>
      <c r="E131" s="47">
        <f>E125+E126+E127+E128+E129</f>
        <v>0</v>
      </c>
      <c r="F131" s="47">
        <f>F125+F126+F127+F128+F129</f>
        <v>0</v>
      </c>
      <c r="G131" s="47">
        <f>G125+G126+G127+G128+G129</f>
        <v>0</v>
      </c>
      <c r="H131" s="47">
        <f>H125+H126+H127+H128+H129</f>
        <v>0</v>
      </c>
    </row>
    <row r="132" spans="3:5" ht="15">
      <c r="C132" t="s">
        <v>50</v>
      </c>
      <c r="D132" s="144">
        <f>D131+E131</f>
        <v>0</v>
      </c>
      <c r="E132" s="145"/>
    </row>
    <row r="133" spans="3:6" ht="15">
      <c r="C133" t="s">
        <v>52</v>
      </c>
      <c r="E133" s="146">
        <f>E131+F131</f>
        <v>0</v>
      </c>
      <c r="F133" s="147"/>
    </row>
    <row r="134" spans="3:8" ht="15">
      <c r="C134" t="s">
        <v>51</v>
      </c>
      <c r="F134" s="135">
        <f>F131+G131+H131</f>
        <v>0</v>
      </c>
      <c r="G134" s="136"/>
      <c r="H134" s="137"/>
    </row>
    <row r="135" ht="15.75" thickBot="1">
      <c r="B135" s="50"/>
    </row>
    <row r="136" spans="1:3" ht="16.5" thickBot="1" thickTop="1">
      <c r="A136" t="s">
        <v>103</v>
      </c>
      <c r="B136" s="53" t="str">
        <f>IF(AND(D132=0,E133=0,F134=0)," ",IF(AND(D132&gt;E133,D132&gt;F134),"Or",IF(AND(E133&gt;D132,E133&gt;F134),"Argent",IF(AND(F134&gt;D132,F134&gt;E133),"Bronze",IF(AND(D132=E133,D132=F134),"Argent",IF(D132=E133,"Or",IF(E133=F134,"Argent",IF(D132=F134,"Argent"))))))))</f>
        <v> </v>
      </c>
      <c r="C136" s="51"/>
    </row>
    <row r="137" ht="15.75" thickTop="1"/>
    <row r="138" spans="1:8" ht="15.75" thickBot="1">
      <c r="A138" s="148" t="s">
        <v>91</v>
      </c>
      <c r="B138" s="148"/>
      <c r="C138" s="148"/>
      <c r="D138" s="148"/>
      <c r="E138" s="148"/>
      <c r="F138" s="148"/>
      <c r="G138" s="63" t="str">
        <f>$A$2</f>
        <v>CI7</v>
      </c>
      <c r="H138" s="64">
        <f>H123+1</f>
        <v>8</v>
      </c>
    </row>
    <row r="139" spans="1:8" ht="30.75" thickBot="1">
      <c r="A139" s="126" t="s">
        <v>7</v>
      </c>
      <c r="B139" s="127"/>
      <c r="C139" s="18" t="s">
        <v>11</v>
      </c>
      <c r="D139" s="14" t="s">
        <v>17</v>
      </c>
      <c r="E139" s="10" t="s">
        <v>18</v>
      </c>
      <c r="F139" s="9" t="s">
        <v>19</v>
      </c>
      <c r="G139" s="10" t="s">
        <v>20</v>
      </c>
      <c r="H139" s="11" t="s">
        <v>21</v>
      </c>
    </row>
    <row r="140" spans="1:8" ht="15">
      <c r="A140" s="132" t="s">
        <v>8</v>
      </c>
      <c r="B140" s="128" t="s">
        <v>9</v>
      </c>
      <c r="C140" s="19" t="s">
        <v>12</v>
      </c>
      <c r="D140" s="29"/>
      <c r="E140" s="30"/>
      <c r="F140" s="30"/>
      <c r="G140" s="30"/>
      <c r="H140" s="31"/>
    </row>
    <row r="141" spans="1:8" ht="15.75" thickBot="1">
      <c r="A141" s="133"/>
      <c r="B141" s="129"/>
      <c r="C141" s="17" t="s">
        <v>13</v>
      </c>
      <c r="D141" s="32"/>
      <c r="E141" s="33"/>
      <c r="F141" s="33"/>
      <c r="G141" s="33"/>
      <c r="H141" s="34"/>
    </row>
    <row r="142" spans="1:8" ht="15">
      <c r="A142" s="133"/>
      <c r="B142" s="149" t="s">
        <v>10</v>
      </c>
      <c r="C142" s="15" t="s">
        <v>14</v>
      </c>
      <c r="D142" s="35"/>
      <c r="E142" s="36"/>
      <c r="F142" s="36"/>
      <c r="G142" s="36"/>
      <c r="H142" s="37"/>
    </row>
    <row r="143" spans="1:8" ht="15.75" thickBot="1">
      <c r="A143" s="133"/>
      <c r="B143" s="150"/>
      <c r="C143" s="60" t="s">
        <v>15</v>
      </c>
      <c r="D143" s="32"/>
      <c r="E143" s="33"/>
      <c r="F143" s="33"/>
      <c r="G143" s="33"/>
      <c r="H143" s="34"/>
    </row>
    <row r="144" spans="1:8" ht="15.75" thickBot="1">
      <c r="A144" s="134"/>
      <c r="B144" s="151" t="s">
        <v>83</v>
      </c>
      <c r="C144" s="152"/>
      <c r="D144" s="65"/>
      <c r="E144" s="66"/>
      <c r="F144" s="66"/>
      <c r="G144" s="66"/>
      <c r="H144" s="67"/>
    </row>
    <row r="145" ht="15.75" thickBot="1"/>
    <row r="146" spans="1:8" ht="15.75" thickBot="1">
      <c r="A146" s="105" t="s">
        <v>80</v>
      </c>
      <c r="B146" s="106"/>
      <c r="C146" s="107"/>
      <c r="D146" s="47">
        <f>D140+D141+D142+D143+D144</f>
        <v>0</v>
      </c>
      <c r="E146" s="47">
        <f>E140+E141+E142+E143+E144</f>
        <v>0</v>
      </c>
      <c r="F146" s="47">
        <f>F140+F141+F142+F143+F144</f>
        <v>0</v>
      </c>
      <c r="G146" s="47">
        <f>G140+G141+G142+G143+G144</f>
        <v>0</v>
      </c>
      <c r="H146" s="47">
        <f>H140+H141+H142+H143+H144</f>
        <v>0</v>
      </c>
    </row>
    <row r="147" spans="3:5" ht="15">
      <c r="C147" t="s">
        <v>50</v>
      </c>
      <c r="D147" s="144">
        <f>D146+E146</f>
        <v>0</v>
      </c>
      <c r="E147" s="145"/>
    </row>
    <row r="148" spans="3:6" ht="15">
      <c r="C148" t="s">
        <v>52</v>
      </c>
      <c r="E148" s="146">
        <f>E146+F146</f>
        <v>0</v>
      </c>
      <c r="F148" s="147"/>
    </row>
    <row r="149" spans="3:8" ht="15">
      <c r="C149" t="s">
        <v>51</v>
      </c>
      <c r="F149" s="135">
        <f>F146+G146+H146</f>
        <v>0</v>
      </c>
      <c r="G149" s="136"/>
      <c r="H149" s="137"/>
    </row>
    <row r="150" ht="15.75" thickBot="1">
      <c r="B150" s="50"/>
    </row>
    <row r="151" spans="1:3" ht="16.5" thickBot="1" thickTop="1">
      <c r="A151" t="s">
        <v>102</v>
      </c>
      <c r="B151" s="53" t="str">
        <f>IF(AND(D147=0,E148=0,F149=0)," ",IF(AND(D147&gt;E148,D147&gt;F149),"Or",IF(AND(E148&gt;D147,E148&gt;F149),"Argent",IF(AND(F149&gt;D147,F149&gt;E148),"Bronze",IF(AND(D147=E148,D147=F149),"Argent",IF(D147=E148,"Or",IF(E148=F149,"Argent",IF(D147=F149,"Argent"))))))))</f>
        <v> </v>
      </c>
      <c r="C151" s="51"/>
    </row>
    <row r="152" ht="15.75" thickTop="1"/>
  </sheetData>
  <sheetProtection/>
  <mergeCells count="103">
    <mergeCell ref="F149:H149"/>
    <mergeCell ref="A140:A144"/>
    <mergeCell ref="B140:B141"/>
    <mergeCell ref="B142:B143"/>
    <mergeCell ref="B144:C144"/>
    <mergeCell ref="A146:C146"/>
    <mergeCell ref="D132:E132"/>
    <mergeCell ref="E133:F133"/>
    <mergeCell ref="F134:H134"/>
    <mergeCell ref="A138:F138"/>
    <mergeCell ref="D147:E147"/>
    <mergeCell ref="E148:F148"/>
    <mergeCell ref="D117:E117"/>
    <mergeCell ref="E118:F118"/>
    <mergeCell ref="F119:H119"/>
    <mergeCell ref="A123:F123"/>
    <mergeCell ref="A139:B139"/>
    <mergeCell ref="A125:A129"/>
    <mergeCell ref="B125:B126"/>
    <mergeCell ref="B127:B128"/>
    <mergeCell ref="B129:C129"/>
    <mergeCell ref="A131:C131"/>
    <mergeCell ref="D102:E102"/>
    <mergeCell ref="E103:F103"/>
    <mergeCell ref="F104:H104"/>
    <mergeCell ref="A108:F108"/>
    <mergeCell ref="A124:B124"/>
    <mergeCell ref="A110:A114"/>
    <mergeCell ref="B110:B111"/>
    <mergeCell ref="B112:B113"/>
    <mergeCell ref="B114:C114"/>
    <mergeCell ref="A116:C116"/>
    <mergeCell ref="D87:E87"/>
    <mergeCell ref="E88:F88"/>
    <mergeCell ref="F89:H89"/>
    <mergeCell ref="A93:F93"/>
    <mergeCell ref="A109:B109"/>
    <mergeCell ref="A95:A99"/>
    <mergeCell ref="B95:B96"/>
    <mergeCell ref="B97:B98"/>
    <mergeCell ref="B99:C99"/>
    <mergeCell ref="A101:C101"/>
    <mergeCell ref="D72:E72"/>
    <mergeCell ref="E73:F73"/>
    <mergeCell ref="F74:H74"/>
    <mergeCell ref="A78:F78"/>
    <mergeCell ref="A94:B94"/>
    <mergeCell ref="A80:A84"/>
    <mergeCell ref="B80:B81"/>
    <mergeCell ref="B82:B83"/>
    <mergeCell ref="B84:C84"/>
    <mergeCell ref="A86:C86"/>
    <mergeCell ref="D57:E57"/>
    <mergeCell ref="E58:F58"/>
    <mergeCell ref="F59:H59"/>
    <mergeCell ref="A63:F63"/>
    <mergeCell ref="A79:B79"/>
    <mergeCell ref="A65:A69"/>
    <mergeCell ref="B65:B66"/>
    <mergeCell ref="B67:B68"/>
    <mergeCell ref="B69:C69"/>
    <mergeCell ref="A71:C71"/>
    <mergeCell ref="D42:E42"/>
    <mergeCell ref="E43:F43"/>
    <mergeCell ref="F44:H44"/>
    <mergeCell ref="A48:F48"/>
    <mergeCell ref="A64:B64"/>
    <mergeCell ref="A50:A54"/>
    <mergeCell ref="B50:B51"/>
    <mergeCell ref="B52:B53"/>
    <mergeCell ref="B54:C54"/>
    <mergeCell ref="A56:C56"/>
    <mergeCell ref="D27:E27"/>
    <mergeCell ref="E28:F28"/>
    <mergeCell ref="F29:H29"/>
    <mergeCell ref="A33:F33"/>
    <mergeCell ref="A49:B49"/>
    <mergeCell ref="A35:A39"/>
    <mergeCell ref="B35:B36"/>
    <mergeCell ref="B37:B38"/>
    <mergeCell ref="B39:C39"/>
    <mergeCell ref="A41:C41"/>
    <mergeCell ref="A3:H3"/>
    <mergeCell ref="A11:A24"/>
    <mergeCell ref="B19:B24"/>
    <mergeCell ref="C21:C24"/>
    <mergeCell ref="D22:G22"/>
    <mergeCell ref="D23:G23"/>
    <mergeCell ref="D24:G24"/>
    <mergeCell ref="A4:B4"/>
    <mergeCell ref="A5:A9"/>
    <mergeCell ref="B5:B6"/>
    <mergeCell ref="B7:B9"/>
    <mergeCell ref="B11:B14"/>
    <mergeCell ref="A34:B34"/>
    <mergeCell ref="A26:C26"/>
    <mergeCell ref="D21:G21"/>
    <mergeCell ref="C19:C20"/>
    <mergeCell ref="C11:C12"/>
    <mergeCell ref="C13:C14"/>
    <mergeCell ref="B15:B18"/>
    <mergeCell ref="C15:C16"/>
    <mergeCell ref="C17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HECHT</dc:creator>
  <cp:keywords/>
  <dc:description/>
  <cp:lastModifiedBy>Marion et Jérémie</cp:lastModifiedBy>
  <cp:lastPrinted>2016-05-15T14:59:28Z</cp:lastPrinted>
  <dcterms:created xsi:type="dcterms:W3CDTF">2014-11-21T17:16:05Z</dcterms:created>
  <dcterms:modified xsi:type="dcterms:W3CDTF">2016-05-25T18:32:02Z</dcterms:modified>
  <cp:category/>
  <cp:version/>
  <cp:contentType/>
  <cp:contentStatus/>
</cp:coreProperties>
</file>